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in-miyatake.webdav-lolipop.jp/miyatake/lecture/energy/"/>
    </mc:Choice>
  </mc:AlternateContent>
  <xr:revisionPtr revIDLastSave="0" documentId="13_ncr:1_{9255A252-B031-964D-B757-2AAF3273247C}" xr6:coauthVersionLast="47" xr6:coauthVersionMax="47" xr10:uidLastSave="{00000000-0000-0000-0000-000000000000}"/>
  <bookViews>
    <workbookView xWindow="12380" yWindow="500" windowWidth="35920" windowHeight="19180" xr2:uid="{00000000-000D-0000-FFFF-FFFF00000000}"/>
  </bookViews>
  <sheets>
    <sheet name="Sheet1" sheetId="1" r:id="rId1"/>
  </sheets>
  <definedNames>
    <definedName name="_xlnm.Print_Area" localSheetId="0">Sheet1!$A$1:$AK$54</definedName>
    <definedName name="solver_adj" localSheetId="0" hidden="1">Sheet1!$B$2:$AF$2</definedName>
    <definedName name="solver_cvg" localSheetId="0" hidden="1">0.01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10000</definedName>
    <definedName name="solver_lhs1" localSheetId="0" hidden="1">Sheet1!$AG$4:$AG$44</definedName>
    <definedName name="solver_lhs10" localSheetId="0" hidden="1">Sheet1!$AG$19</definedName>
    <definedName name="solver_lhs11" localSheetId="0" hidden="1">Sheet1!$AG$20</definedName>
    <definedName name="solver_lhs12" localSheetId="0" hidden="1">Sheet1!$AG$21</definedName>
    <definedName name="solver_lhs13" localSheetId="0" hidden="1">Sheet1!$AG$22</definedName>
    <definedName name="solver_lhs14" localSheetId="0" hidden="1">Sheet1!$AG$23</definedName>
    <definedName name="solver_lhs15" localSheetId="0" hidden="1">Sheet1!$AG$24</definedName>
    <definedName name="solver_lhs16" localSheetId="0" hidden="1">Sheet1!$AG$25</definedName>
    <definedName name="solver_lhs17" localSheetId="0" hidden="1">Sheet1!$AG$26</definedName>
    <definedName name="solver_lhs18" localSheetId="0" hidden="1">Sheet1!$AG$27</definedName>
    <definedName name="solver_lhs19" localSheetId="0" hidden="1">Sheet1!$AG$28</definedName>
    <definedName name="solver_lhs2" localSheetId="0" hidden="1">Sheet1!$AG$11</definedName>
    <definedName name="solver_lhs20" localSheetId="0" hidden="1">Sheet1!$AG$29</definedName>
    <definedName name="solver_lhs21" localSheetId="0" hidden="1">Sheet1!$AG$30</definedName>
    <definedName name="solver_lhs22" localSheetId="0" hidden="1">Sheet1!$AG$31</definedName>
    <definedName name="solver_lhs23" localSheetId="0" hidden="1">Sheet1!$AG$32</definedName>
    <definedName name="solver_lhs24" localSheetId="0" hidden="1">Sheet1!$AG$33</definedName>
    <definedName name="solver_lhs25" localSheetId="0" hidden="1">Sheet1!$AG$34</definedName>
    <definedName name="solver_lhs26" localSheetId="0" hidden="1">Sheet1!$AG$35</definedName>
    <definedName name="solver_lhs27" localSheetId="0" hidden="1">Sheet1!$AG$40</definedName>
    <definedName name="solver_lhs28" localSheetId="0" hidden="1">Sheet1!$AG$41</definedName>
    <definedName name="solver_lhs29" localSheetId="0" hidden="1">Sheet1!$AG$42</definedName>
    <definedName name="solver_lhs3" localSheetId="0" hidden="1">Sheet1!$AG$12</definedName>
    <definedName name="solver_lhs30" localSheetId="0" hidden="1">Sheet1!$AG$43</definedName>
    <definedName name="solver_lhs31" localSheetId="0" hidden="1">Sheet1!$AG$4</definedName>
    <definedName name="solver_lhs32" localSheetId="0" hidden="1">Sheet1!$AG$44</definedName>
    <definedName name="solver_lhs33" localSheetId="0" hidden="1">Sheet1!$AG$5</definedName>
    <definedName name="solver_lhs34" localSheetId="0" hidden="1">Sheet1!$AG$6</definedName>
    <definedName name="solver_lhs35" localSheetId="0" hidden="1">Sheet1!$AG$7</definedName>
    <definedName name="solver_lhs36" localSheetId="0" hidden="1">Sheet1!$AG$8</definedName>
    <definedName name="solver_lhs37" localSheetId="0" hidden="1">Sheet1!$AG$9</definedName>
    <definedName name="solver_lhs4" localSheetId="0" hidden="1">Sheet1!$AG$13</definedName>
    <definedName name="solver_lhs5" localSheetId="0" hidden="1">Sheet1!$AG$14</definedName>
    <definedName name="solver_lhs6" localSheetId="0" hidden="1">Sheet1!$AG$15</definedName>
    <definedName name="solver_lhs7" localSheetId="0" hidden="1">Sheet1!$AG$16</definedName>
    <definedName name="solver_lhs8" localSheetId="0" hidden="1">Sheet1!$AG$17</definedName>
    <definedName name="solver_lhs9" localSheetId="0" hidden="1">Sheet1!$AG$18</definedName>
    <definedName name="solver_lin" localSheetId="0" hidden="1">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Sheet1!$AG$3</definedName>
    <definedName name="solver_pre" localSheetId="0" hidden="1">0.01</definedName>
    <definedName name="solver_rbv" localSheetId="0" hidden="1">2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15" localSheetId="0" hidden="1">1</definedName>
    <definedName name="solver_rel16" localSheetId="0" hidden="1">1</definedName>
    <definedName name="solver_rel17" localSheetId="0" hidden="1">1</definedName>
    <definedName name="solver_rel18" localSheetId="0" hidden="1">1</definedName>
    <definedName name="solver_rel19" localSheetId="0" hidden="1">1</definedName>
    <definedName name="solver_rel2" localSheetId="0" hidden="1">1</definedName>
    <definedName name="solver_rel20" localSheetId="0" hidden="1">1</definedName>
    <definedName name="solver_rel21" localSheetId="0" hidden="1">1</definedName>
    <definedName name="solver_rel22" localSheetId="0" hidden="1">1</definedName>
    <definedName name="solver_rel23" localSheetId="0" hidden="1">1</definedName>
    <definedName name="solver_rel24" localSheetId="0" hidden="1">1</definedName>
    <definedName name="solver_rel25" localSheetId="0" hidden="1">1</definedName>
    <definedName name="solver_rel26" localSheetId="0" hidden="1">1</definedName>
    <definedName name="solver_rel27" localSheetId="0" hidden="1">1</definedName>
    <definedName name="solver_rel28" localSheetId="0" hidden="1">1</definedName>
    <definedName name="solver_rel29" localSheetId="0" hidden="1">1</definedName>
    <definedName name="solver_rel3" localSheetId="0" hidden="1">1</definedName>
    <definedName name="solver_rel30" localSheetId="0" hidden="1">1</definedName>
    <definedName name="solver_rel31" localSheetId="0" hidden="1">1</definedName>
    <definedName name="solver_rel32" localSheetId="0" hidden="1">1</definedName>
    <definedName name="solver_rel33" localSheetId="0" hidden="1">1</definedName>
    <definedName name="solver_rel34" localSheetId="0" hidden="1">1</definedName>
    <definedName name="solver_rel35" localSheetId="0" hidden="1">1</definedName>
    <definedName name="solver_rel36" localSheetId="0" hidden="1">1</definedName>
    <definedName name="solver_rel37" localSheetId="0" hidden="1">1</definedName>
    <definedName name="solver_rel4" localSheetId="0" hidden="1">1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hs1" localSheetId="0" hidden="1">Sheet1!$AI$4:$AI$44</definedName>
    <definedName name="solver_rhs10" localSheetId="0" hidden="1">Sheet1!$AI$19</definedName>
    <definedName name="solver_rhs11" localSheetId="0" hidden="1">Sheet1!$AI$20</definedName>
    <definedName name="solver_rhs12" localSheetId="0" hidden="1">Sheet1!$AI$21</definedName>
    <definedName name="solver_rhs13" localSheetId="0" hidden="1">Sheet1!$AI$22</definedName>
    <definedName name="solver_rhs14" localSheetId="0" hidden="1">Sheet1!$AI$23</definedName>
    <definedName name="solver_rhs15" localSheetId="0" hidden="1">Sheet1!$AI$24</definedName>
    <definedName name="solver_rhs16" localSheetId="0" hidden="1">Sheet1!$AI$25</definedName>
    <definedName name="solver_rhs17" localSheetId="0" hidden="1">Sheet1!$AI$26</definedName>
    <definedName name="solver_rhs18" localSheetId="0" hidden="1">Sheet1!$AI$27</definedName>
    <definedName name="solver_rhs19" localSheetId="0" hidden="1">Sheet1!$AI$28</definedName>
    <definedName name="solver_rhs2" localSheetId="0" hidden="1">Sheet1!$AI$11</definedName>
    <definedName name="solver_rhs20" localSheetId="0" hidden="1">Sheet1!$AI$29</definedName>
    <definedName name="solver_rhs21" localSheetId="0" hidden="1">Sheet1!$AI$30</definedName>
    <definedName name="solver_rhs22" localSheetId="0" hidden="1">Sheet1!$AI$31</definedName>
    <definedName name="solver_rhs23" localSheetId="0" hidden="1">Sheet1!$AI$32</definedName>
    <definedName name="solver_rhs24" localSheetId="0" hidden="1">Sheet1!$AI$33</definedName>
    <definedName name="solver_rhs25" localSheetId="0" hidden="1">Sheet1!$AI$34</definedName>
    <definedName name="solver_rhs26" localSheetId="0" hidden="1">Sheet1!$AI$35</definedName>
    <definedName name="solver_rhs27" localSheetId="0" hidden="1">Sheet1!$AI$40</definedName>
    <definedName name="solver_rhs28" localSheetId="0" hidden="1">Sheet1!$AI$41</definedName>
    <definedName name="solver_rhs29" localSheetId="0" hidden="1">Sheet1!$AI$42</definedName>
    <definedName name="solver_rhs3" localSheetId="0" hidden="1">Sheet1!$AI$12</definedName>
    <definedName name="solver_rhs30" localSheetId="0" hidden="1">Sheet1!$AI$43</definedName>
    <definedName name="solver_rhs31" localSheetId="0" hidden="1">Sheet1!$AI$4</definedName>
    <definedName name="solver_rhs32" localSheetId="0" hidden="1">Sheet1!$AI$44</definedName>
    <definedName name="solver_rhs33" localSheetId="0" hidden="1">Sheet1!$AI$5</definedName>
    <definedName name="solver_rhs34" localSheetId="0" hidden="1">Sheet1!$AI$6</definedName>
    <definedName name="solver_rhs35" localSheetId="0" hidden="1">Sheet1!$AI$7</definedName>
    <definedName name="solver_rhs36" localSheetId="0" hidden="1">Sheet1!$AI$8</definedName>
    <definedName name="solver_rhs37" localSheetId="0" hidden="1">Sheet1!$AI$9</definedName>
    <definedName name="solver_rhs4" localSheetId="0" hidden="1">Sheet1!$AI$13</definedName>
    <definedName name="solver_rhs5" localSheetId="0" hidden="1">Sheet1!$AI$14</definedName>
    <definedName name="solver_rhs6" localSheetId="0" hidden="1">Sheet1!$AI$15</definedName>
    <definedName name="solver_rhs7" localSheetId="0" hidden="1">Sheet1!$AI$16</definedName>
    <definedName name="solver_rhs8" localSheetId="0" hidden="1">Sheet1!$AI$17</definedName>
    <definedName name="solver_rhs9" localSheetId="0" hidden="1">Sheet1!$AI$18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7" i="1" l="1"/>
  <c r="AS6" i="1"/>
  <c r="AS5" i="1"/>
  <c r="AS4" i="1"/>
  <c r="AP7" i="1"/>
  <c r="AP6" i="1"/>
  <c r="AP5" i="1"/>
  <c r="AP4" i="1"/>
  <c r="AV7" i="1"/>
  <c r="AV6" i="1"/>
  <c r="AV5" i="1"/>
  <c r="AV4" i="1"/>
  <c r="AT7" i="1"/>
  <c r="AT6" i="1"/>
  <c r="AT5" i="1"/>
  <c r="AT4" i="1"/>
  <c r="AR7" i="1"/>
  <c r="AR6" i="1"/>
  <c r="AR5" i="1"/>
  <c r="AR4" i="1"/>
  <c r="AQ7" i="1"/>
  <c r="AQ6" i="1"/>
  <c r="AQ5" i="1"/>
  <c r="AQ4" i="1"/>
  <c r="AO7" i="1"/>
  <c r="AO6" i="1"/>
  <c r="AO5" i="1"/>
  <c r="AO4" i="1"/>
  <c r="AG36" i="1"/>
  <c r="AG37" i="1"/>
  <c r="AG38" i="1"/>
  <c r="AG39" i="1"/>
  <c r="AI36" i="1"/>
  <c r="AI37" i="1"/>
  <c r="AI38" i="1"/>
  <c r="AI39" i="1"/>
  <c r="AE23" i="1"/>
  <c r="AD22" i="1"/>
  <c r="AC21" i="1"/>
  <c r="AF20" i="1"/>
  <c r="Y20" i="1"/>
  <c r="U20" i="1"/>
  <c r="C15" i="1"/>
  <c r="C14" i="1"/>
  <c r="C13" i="1"/>
  <c r="C12" i="1"/>
  <c r="B11" i="1"/>
  <c r="B10" i="1"/>
  <c r="B9" i="1"/>
  <c r="B8" i="1"/>
  <c r="J48" i="1"/>
  <c r="K48" i="1"/>
  <c r="L48" i="1"/>
  <c r="I48" i="1"/>
  <c r="AJ36" i="1" l="1"/>
  <c r="AJ39" i="1"/>
  <c r="AJ37" i="1"/>
  <c r="AJ38" i="1"/>
  <c r="AA22" i="1"/>
  <c r="D24" i="1"/>
  <c r="AG24" i="1" s="1"/>
  <c r="AJ24" i="1" s="1"/>
  <c r="X23" i="1"/>
  <c r="AB23" i="1"/>
  <c r="AI7" i="1"/>
  <c r="AU7" i="1" s="1"/>
  <c r="AI6" i="1"/>
  <c r="AU6" i="1" s="1"/>
  <c r="AI5" i="1"/>
  <c r="AU5" i="1" s="1"/>
  <c r="AI4" i="1"/>
  <c r="AU4" i="1" s="1"/>
  <c r="AI44" i="1"/>
  <c r="L3" i="1"/>
  <c r="K3" i="1"/>
  <c r="I3" i="1"/>
  <c r="J3" i="1"/>
  <c r="AG4" i="1"/>
  <c r="D44" i="1"/>
  <c r="C44" i="1"/>
  <c r="B44" i="1"/>
  <c r="AG43" i="1"/>
  <c r="AG42" i="1"/>
  <c r="AG41" i="1"/>
  <c r="AG40" i="1"/>
  <c r="AI43" i="1"/>
  <c r="AI42" i="1"/>
  <c r="AI41" i="1"/>
  <c r="AI40" i="1"/>
  <c r="Z21" i="1"/>
  <c r="W22" i="1"/>
  <c r="V21" i="1"/>
  <c r="AG13" i="1"/>
  <c r="AJ13" i="1" s="1"/>
  <c r="AG14" i="1"/>
  <c r="AJ14" i="1" s="1"/>
  <c r="AG15" i="1"/>
  <c r="AJ15" i="1" s="1"/>
  <c r="AG12" i="1"/>
  <c r="AJ12" i="1" s="1"/>
  <c r="H3" i="1"/>
  <c r="AG32" i="1"/>
  <c r="AJ32" i="1" s="1"/>
  <c r="AG33" i="1"/>
  <c r="AJ33" i="1" s="1"/>
  <c r="AG34" i="1"/>
  <c r="AJ34" i="1" s="1"/>
  <c r="AG35" i="1"/>
  <c r="AJ35" i="1" s="1"/>
  <c r="D25" i="1"/>
  <c r="AG25" i="1" s="1"/>
  <c r="AJ25" i="1" s="1"/>
  <c r="D26" i="1"/>
  <c r="AG26" i="1" s="1"/>
  <c r="AJ26" i="1" s="1"/>
  <c r="D27" i="1"/>
  <c r="AG27" i="1" s="1"/>
  <c r="AJ27" i="1" s="1"/>
  <c r="D28" i="1"/>
  <c r="AG28" i="1" s="1"/>
  <c r="AJ28" i="1" s="1"/>
  <c r="D29" i="1"/>
  <c r="AG29" i="1" s="1"/>
  <c r="AJ29" i="1" s="1"/>
  <c r="D30" i="1"/>
  <c r="AG30" i="1" s="1"/>
  <c r="AJ30" i="1" s="1"/>
  <c r="D31" i="1"/>
  <c r="AG31" i="1" s="1"/>
  <c r="AJ31" i="1" s="1"/>
  <c r="AG10" i="1"/>
  <c r="AJ10" i="1" s="1"/>
  <c r="AG9" i="1"/>
  <c r="AJ9" i="1" s="1"/>
  <c r="AG8" i="1"/>
  <c r="AJ8" i="1" s="1"/>
  <c r="E3" i="1"/>
  <c r="F3" i="1"/>
  <c r="G3" i="1"/>
  <c r="D3" i="1"/>
  <c r="C3" i="1"/>
  <c r="B3" i="1"/>
  <c r="AG5" i="1"/>
  <c r="AJ5" i="1" s="1"/>
  <c r="AG6" i="1"/>
  <c r="AJ6" i="1" s="1"/>
  <c r="AG7" i="1"/>
  <c r="AJ7" i="1" s="1"/>
  <c r="AG11" i="1"/>
  <c r="AJ11" i="1" s="1"/>
  <c r="AG16" i="1"/>
  <c r="AJ16" i="1" s="1"/>
  <c r="AG17" i="1"/>
  <c r="AJ17" i="1" s="1"/>
  <c r="AG18" i="1"/>
  <c r="AJ18" i="1" s="1"/>
  <c r="AG19" i="1"/>
  <c r="AJ19" i="1" s="1"/>
  <c r="AJ40" i="1" l="1"/>
  <c r="AJ41" i="1"/>
  <c r="AJ43" i="1"/>
  <c r="AJ4" i="1"/>
  <c r="AJ42" i="1"/>
  <c r="AG44" i="1"/>
  <c r="AJ44" i="1" s="1"/>
  <c r="AG23" i="1"/>
  <c r="AJ23" i="1" s="1"/>
  <c r="AG22" i="1"/>
  <c r="AJ22" i="1" s="1"/>
  <c r="AG3" i="1"/>
  <c r="AG20" i="1"/>
  <c r="AJ20" i="1" s="1"/>
  <c r="AG21" i="1"/>
  <c r="AJ21" i="1" s="1"/>
</calcChain>
</file>

<file path=xl/sharedStrings.xml><?xml version="1.0" encoding="utf-8"?>
<sst xmlns="http://schemas.openxmlformats.org/spreadsheetml/2006/main" count="213" uniqueCount="128">
  <si>
    <t>制約 A</t>
    <rPh sb="0" eb="2">
      <t>セイヤク</t>
    </rPh>
    <phoneticPr fontId="1"/>
  </si>
  <si>
    <t>変数の値</t>
    <rPh sb="0" eb="2">
      <t>ヘンスウ</t>
    </rPh>
    <rPh sb="3" eb="4">
      <t>アタイ</t>
    </rPh>
    <phoneticPr fontId="1"/>
  </si>
  <si>
    <t>左辺の値</t>
    <rPh sb="0" eb="2">
      <t>サヘン</t>
    </rPh>
    <rPh sb="3" eb="4">
      <t>アタイ</t>
    </rPh>
    <phoneticPr fontId="1"/>
  </si>
  <si>
    <t>不等号</t>
    <rPh sb="0" eb="3">
      <t>フトウゴウ</t>
    </rPh>
    <phoneticPr fontId="1"/>
  </si>
  <si>
    <t>右辺の値</t>
    <rPh sb="0" eb="2">
      <t>ウヘン</t>
    </rPh>
    <rPh sb="3" eb="4">
      <t>アタイ</t>
    </rPh>
    <phoneticPr fontId="1"/>
  </si>
  <si>
    <t>&lt;=</t>
    <phoneticPr fontId="1"/>
  </si>
  <si>
    <t>設定値</t>
    <rPh sb="0" eb="3">
      <t>セッテイチ</t>
    </rPh>
    <phoneticPr fontId="1"/>
  </si>
  <si>
    <t>目的関数 c</t>
    <rPh sb="0" eb="2">
      <t>モクテキ</t>
    </rPh>
    <rPh sb="2" eb="4">
      <t>カンスウ</t>
    </rPh>
    <phoneticPr fontId="1"/>
  </si>
  <si>
    <t>制約式 b</t>
    <rPh sb="0" eb="2">
      <t>セイヤク</t>
    </rPh>
    <rPh sb="2" eb="3">
      <t>シキ</t>
    </rPh>
    <phoneticPr fontId="1"/>
  </si>
  <si>
    <t>青で囲われた部分は解として見るべき所</t>
    <rPh sb="0" eb="1">
      <t>アオ</t>
    </rPh>
    <rPh sb="2" eb="3">
      <t>カコ</t>
    </rPh>
    <rPh sb="6" eb="8">
      <t>ブブン</t>
    </rPh>
    <rPh sb="9" eb="10">
      <t>カイ</t>
    </rPh>
    <rPh sb="13" eb="14">
      <t>ミ</t>
    </rPh>
    <rPh sb="17" eb="18">
      <t>トコロ</t>
    </rPh>
    <phoneticPr fontId="1"/>
  </si>
  <si>
    <t>赤で囲われた部分は必要に応じて変化させるべき所</t>
    <rPh sb="0" eb="1">
      <t>アカ</t>
    </rPh>
    <rPh sb="2" eb="3">
      <t>カコ</t>
    </rPh>
    <rPh sb="6" eb="8">
      <t>ブブン</t>
    </rPh>
    <rPh sb="9" eb="11">
      <t>ヒツヨウ</t>
    </rPh>
    <rPh sb="12" eb="13">
      <t>オウ</t>
    </rPh>
    <rPh sb="15" eb="17">
      <t>ヘンカ</t>
    </rPh>
    <rPh sb="22" eb="23">
      <t>トコロ</t>
    </rPh>
    <phoneticPr fontId="1"/>
  </si>
  <si>
    <t>（注）</t>
    <rPh sb="1" eb="2">
      <t>チュウ</t>
    </rPh>
    <phoneticPr fontId="1"/>
  </si>
  <si>
    <t>↓目的関数値</t>
    <rPh sb="1" eb="3">
      <t>モクテキ</t>
    </rPh>
    <rPh sb="3" eb="5">
      <t>カンスウ</t>
    </rPh>
    <rPh sb="5" eb="6">
      <t>チ</t>
    </rPh>
    <phoneticPr fontId="1"/>
  </si>
  <si>
    <t>Ce(1)</t>
    <phoneticPr fontId="1"/>
  </si>
  <si>
    <t>Ce(2)</t>
    <phoneticPr fontId="1"/>
  </si>
  <si>
    <t>Ce(3)</t>
    <phoneticPr fontId="1"/>
  </si>
  <si>
    <t>Ce(4)</t>
    <phoneticPr fontId="1"/>
  </si>
  <si>
    <t>Cp</t>
    <phoneticPr fontId="1"/>
  </si>
  <si>
    <t>Cw</t>
    <phoneticPr fontId="1"/>
  </si>
  <si>
    <t>Cq</t>
    <phoneticPr fontId="1"/>
  </si>
  <si>
    <t>T</t>
    <phoneticPr fontId="1"/>
  </si>
  <si>
    <t>yen/kWh</t>
    <phoneticPr fontId="1"/>
  </si>
  <si>
    <t>yen/kW</t>
    <phoneticPr fontId="1"/>
  </si>
  <si>
    <t>Pcp</t>
    <phoneticPr fontId="1"/>
  </si>
  <si>
    <t>Pcw</t>
    <phoneticPr fontId="1"/>
  </si>
  <si>
    <t>Qc</t>
    <phoneticPr fontId="1"/>
  </si>
  <si>
    <t>Pp(1)</t>
    <phoneticPr fontId="1"/>
  </si>
  <si>
    <t>Pp(2)</t>
    <phoneticPr fontId="1"/>
  </si>
  <si>
    <t>Pp(3)</t>
    <phoneticPr fontId="1"/>
  </si>
  <si>
    <t>Pp(4)</t>
    <phoneticPr fontId="1"/>
  </si>
  <si>
    <t>Pw(1)</t>
    <phoneticPr fontId="1"/>
  </si>
  <si>
    <t>Pw(2)</t>
    <phoneticPr fontId="1"/>
  </si>
  <si>
    <t>Pw(3)</t>
    <phoneticPr fontId="1"/>
  </si>
  <si>
    <t>Pw(4)</t>
    <phoneticPr fontId="1"/>
  </si>
  <si>
    <t>Pi(1)</t>
    <phoneticPr fontId="1"/>
  </si>
  <si>
    <t>Pi(2)</t>
    <phoneticPr fontId="1"/>
  </si>
  <si>
    <t>Pi(3)</t>
    <phoneticPr fontId="1"/>
  </si>
  <si>
    <t>Pi(4)</t>
    <phoneticPr fontId="1"/>
  </si>
  <si>
    <t>Po(1)</t>
    <phoneticPr fontId="1"/>
  </si>
  <si>
    <t>Po(2)</t>
    <phoneticPr fontId="1"/>
  </si>
  <si>
    <t>Po(3)</t>
    <phoneticPr fontId="1"/>
  </si>
  <si>
    <t>Po(4)</t>
    <phoneticPr fontId="1"/>
  </si>
  <si>
    <t>Pb(1)</t>
    <phoneticPr fontId="1"/>
  </si>
  <si>
    <t>Pb(2)</t>
    <phoneticPr fontId="1"/>
  </si>
  <si>
    <t>Pb(3)</t>
    <phoneticPr fontId="1"/>
  </si>
  <si>
    <t>Pb(4)</t>
    <phoneticPr fontId="1"/>
  </si>
  <si>
    <t>Ps(1)</t>
    <phoneticPr fontId="1"/>
  </si>
  <si>
    <t>Ps(2)</t>
    <phoneticPr fontId="1"/>
  </si>
  <si>
    <t>Ps(3)</t>
    <phoneticPr fontId="1"/>
  </si>
  <si>
    <t>Ps(4)</t>
    <phoneticPr fontId="1"/>
  </si>
  <si>
    <t>Q(1)</t>
    <phoneticPr fontId="1"/>
  </si>
  <si>
    <t>Q(2)</t>
    <phoneticPr fontId="1"/>
  </si>
  <si>
    <t>Q(3)</t>
    <phoneticPr fontId="1"/>
  </si>
  <si>
    <t>Q(4)</t>
    <phoneticPr fontId="1"/>
  </si>
  <si>
    <t>Y</t>
    <phoneticPr fontId="1"/>
  </si>
  <si>
    <t>year</t>
    <phoneticPr fontId="1"/>
  </si>
  <si>
    <t>hour</t>
    <phoneticPr fontId="1"/>
  </si>
  <si>
    <t>K</t>
    <phoneticPr fontId="1"/>
  </si>
  <si>
    <t>η</t>
    <phoneticPr fontId="1"/>
  </si>
  <si>
    <t>kW</t>
    <phoneticPr fontId="1"/>
  </si>
  <si>
    <t>Pcb</t>
    <phoneticPr fontId="1"/>
  </si>
  <si>
    <t>Ces(1)</t>
    <phoneticPr fontId="1"/>
  </si>
  <si>
    <t>Ces(2)</t>
    <phoneticPr fontId="1"/>
  </si>
  <si>
    <t>Ces(3)</t>
    <phoneticPr fontId="1"/>
  </si>
  <si>
    <t>Ces(4)</t>
    <phoneticPr fontId="1"/>
  </si>
  <si>
    <t>Pcmax</t>
    <phoneticPr fontId="1"/>
  </si>
  <si>
    <t>Pd(1)</t>
  </si>
  <si>
    <t>Pd(2)</t>
    <phoneticPr fontId="1"/>
  </si>
  <si>
    <t>Pd(3)</t>
    <phoneticPr fontId="1"/>
  </si>
  <si>
    <t>Pd(4)</t>
    <phoneticPr fontId="1"/>
  </si>
  <si>
    <t>kWh/h</t>
    <phoneticPr fontId="1"/>
  </si>
  <si>
    <t>yen</t>
    <phoneticPr fontId="1"/>
  </si>
  <si>
    <t>設備単価</t>
    <rPh sb="0" eb="4">
      <t xml:space="preserve">セツビタンカ </t>
    </rPh>
    <phoneticPr fontId="1"/>
  </si>
  <si>
    <t>電気料金(買電)</t>
    <rPh sb="0" eb="4">
      <t xml:space="preserve">デンキリョウキン </t>
    </rPh>
    <rPh sb="5" eb="6">
      <t xml:space="preserve">カウ </t>
    </rPh>
    <phoneticPr fontId="1"/>
  </si>
  <si>
    <t>電気料金(売電)</t>
    <rPh sb="0" eb="4">
      <t xml:space="preserve">デンキリョウキン </t>
    </rPh>
    <phoneticPr fontId="1"/>
  </si>
  <si>
    <t>時間帯</t>
    <rPh sb="0" eb="3">
      <t xml:space="preserve">ジカンタイ </t>
    </rPh>
    <phoneticPr fontId="1"/>
  </si>
  <si>
    <t>年</t>
    <rPh sb="0" eb="1">
      <t xml:space="preserve">ネン </t>
    </rPh>
    <phoneticPr fontId="1"/>
  </si>
  <si>
    <t>契約電力</t>
    <rPh sb="0" eb="4">
      <t xml:space="preserve">ケイヤクデンリョク </t>
    </rPh>
    <phoneticPr fontId="1"/>
  </si>
  <si>
    <t>最大初期投資</t>
    <rPh sb="0" eb="2">
      <t xml:space="preserve">サイダイ </t>
    </rPh>
    <rPh sb="2" eb="6">
      <t xml:space="preserve">ショキトウシ </t>
    </rPh>
    <phoneticPr fontId="1"/>
  </si>
  <si>
    <t>電力需要</t>
    <rPh sb="0" eb="4">
      <t xml:space="preserve">デンリョクジュヨウ </t>
    </rPh>
    <phoneticPr fontId="1"/>
  </si>
  <si>
    <t>単位</t>
    <rPh sb="0" eb="2">
      <t xml:space="preserve">タンイ </t>
    </rPh>
    <phoneticPr fontId="1"/>
  </si>
  <si>
    <t>係数・定数</t>
    <rPh sb="0" eb="2">
      <t>ケイスウ</t>
    </rPh>
    <rPh sb="3" eb="5">
      <t xml:space="preserve">テイスウ </t>
    </rPh>
    <phoneticPr fontId="1"/>
  </si>
  <si>
    <t>↑等号条件が成立する場合はactiveが表示</t>
    <rPh sb="2" eb="3">
      <t xml:space="preserve">ゴウ </t>
    </rPh>
    <rPh sb="3" eb="5">
      <t xml:space="preserve">ジョウケンガ </t>
    </rPh>
    <rPh sb="6" eb="8">
      <t xml:space="preserve">セイリツ </t>
    </rPh>
    <phoneticPr fontId="1"/>
  </si>
  <si>
    <t>売電の電気料金は個別に入れることもできる</t>
    <rPh sb="0" eb="2">
      <t xml:space="preserve">バイデン </t>
    </rPh>
    <rPh sb="3" eb="7">
      <t xml:space="preserve">デンキリョウキンハ </t>
    </rPh>
    <rPh sb="8" eb="10">
      <t xml:space="preserve">コベツニ </t>
    </rPh>
    <rPh sb="11" eb="12">
      <t xml:space="preserve">イレル </t>
    </rPh>
    <phoneticPr fontId="1"/>
  </si>
  <si>
    <t>←買電との倍率</t>
    <rPh sb="2" eb="3">
      <t xml:space="preserve">デン </t>
    </rPh>
    <rPh sb="5" eb="7">
      <t xml:space="preserve">バイリツ </t>
    </rPh>
    <phoneticPr fontId="1"/>
  </si>
  <si>
    <t>太陽光出力比</t>
    <rPh sb="0" eb="5">
      <t xml:space="preserve">タイヨウコウシュツリョクヒ </t>
    </rPh>
    <rPh sb="5" eb="6">
      <t xml:space="preserve">ヒレイ </t>
    </rPh>
    <phoneticPr fontId="1"/>
  </si>
  <si>
    <t>風力出力比</t>
    <rPh sb="0" eb="2">
      <t xml:space="preserve">フウリョク </t>
    </rPh>
    <rPh sb="2" eb="4">
      <t xml:space="preserve">タイヨウコウシュツリョクヒ </t>
    </rPh>
    <rPh sb="4" eb="5">
      <t xml:space="preserve">ヒレイ </t>
    </rPh>
    <phoneticPr fontId="1"/>
  </si>
  <si>
    <t>κp(1)</t>
    <phoneticPr fontId="1"/>
  </si>
  <si>
    <t>κp(2)</t>
    <phoneticPr fontId="1"/>
  </si>
  <si>
    <t>κp(3)</t>
    <phoneticPr fontId="1"/>
  </si>
  <si>
    <t>κp(4)</t>
    <phoneticPr fontId="1"/>
  </si>
  <si>
    <t>κw(4)</t>
    <phoneticPr fontId="1"/>
  </si>
  <si>
    <t>κw(1)</t>
    <phoneticPr fontId="1"/>
  </si>
  <si>
    <t>κw(2)</t>
    <phoneticPr fontId="1"/>
  </si>
  <si>
    <t>κw(3)</t>
    <phoneticPr fontId="1"/>
  </si>
  <si>
    <t>α</t>
    <phoneticPr fontId="1"/>
  </si>
  <si>
    <t>γ</t>
    <phoneticPr fontId="1"/>
  </si>
  <si>
    <t>蓄電装置定数</t>
    <rPh sb="0" eb="4">
      <t xml:space="preserve">チクデンソウチ </t>
    </rPh>
    <rPh sb="4" eb="6">
      <t xml:space="preserve">テイスウ </t>
    </rPh>
    <phoneticPr fontId="1"/>
  </si>
  <si>
    <t>参考値</t>
    <rPh sb="0" eb="2">
      <t xml:space="preserve">サンコウ </t>
    </rPh>
    <rPh sb="2" eb="3">
      <t>ショキチ</t>
    </rPh>
    <phoneticPr fontId="1"/>
  </si>
  <si>
    <t>需要と供給のバランス</t>
  </si>
  <si>
    <t>蓄電装置貯蔵量変化</t>
    <rPh sb="0" eb="1">
      <t xml:space="preserve">チクデンソウト </t>
    </rPh>
    <rPh sb="2" eb="3">
      <t xml:space="preserve">ソウチ </t>
    </rPh>
    <rPh sb="4" eb="5">
      <t xml:space="preserve">チョゾウリョウ </t>
    </rPh>
    <rPh sb="7" eb="9">
      <t xml:space="preserve">ヘンカ </t>
    </rPh>
    <phoneticPr fontId="1"/>
  </si>
  <si>
    <t>蓄電装置貯蔵量上限</t>
    <rPh sb="0" eb="4">
      <t xml:space="preserve">チクデンソウチ </t>
    </rPh>
    <rPh sb="4" eb="7">
      <t xml:space="preserve">チョゾウリョウ </t>
    </rPh>
    <rPh sb="7" eb="9">
      <t xml:space="preserve">ジョウゲン </t>
    </rPh>
    <phoneticPr fontId="1"/>
  </si>
  <si>
    <t>蓄電装置充電Cレート上限</t>
    <rPh sb="4" eb="6">
      <t xml:space="preserve">ジュウデン </t>
    </rPh>
    <rPh sb="6" eb="8">
      <t xml:space="preserve">ジョウゲン </t>
    </rPh>
    <phoneticPr fontId="1"/>
  </si>
  <si>
    <t>蓄電装置放電Cレート上限</t>
    <rPh sb="4" eb="6">
      <t xml:space="preserve">ホウデン </t>
    </rPh>
    <rPh sb="6" eb="8">
      <t xml:space="preserve">ジョウゲン </t>
    </rPh>
    <phoneticPr fontId="1"/>
  </si>
  <si>
    <t>買電電力&lt;=契約電力</t>
    <rPh sb="0" eb="1">
      <t xml:space="preserve">カウ </t>
    </rPh>
    <rPh sb="1" eb="4">
      <t xml:space="preserve">デンデンリョク </t>
    </rPh>
    <rPh sb="6" eb="10">
      <t xml:space="preserve">ケイヤクデンリョク </t>
    </rPh>
    <phoneticPr fontId="1"/>
  </si>
  <si>
    <t>売電電力&lt;=契約電力</t>
    <rPh sb="0" eb="1">
      <t xml:space="preserve">ウル </t>
    </rPh>
    <rPh sb="1" eb="4">
      <t xml:space="preserve">デンデンリョク </t>
    </rPh>
    <rPh sb="6" eb="10">
      <t xml:space="preserve">ケイヤクデンリョク </t>
    </rPh>
    <phoneticPr fontId="1"/>
  </si>
  <si>
    <t>初期投資上限 (Myen)</t>
    <rPh sb="0" eb="4">
      <t xml:space="preserve">ショキトウシ </t>
    </rPh>
    <rPh sb="4" eb="6">
      <t xml:space="preserve">ジョウゲン </t>
    </rPh>
    <phoneticPr fontId="1"/>
  </si>
  <si>
    <t>売電電力&lt;=再エネ出力</t>
    <rPh sb="0" eb="2">
      <t xml:space="preserve">バイデン </t>
    </rPh>
    <rPh sb="2" eb="4">
      <t xml:space="preserve">デンリョク </t>
    </rPh>
    <rPh sb="6" eb="7">
      <t xml:space="preserve">サイエネ </t>
    </rPh>
    <rPh sb="9" eb="11">
      <t xml:space="preserve">シュツリョクブン </t>
    </rPh>
    <phoneticPr fontId="1"/>
  </si>
  <si>
    <t>目的関数</t>
    <rPh sb="0" eb="4">
      <t xml:space="preserve">モクテキカンスウ </t>
    </rPh>
    <phoneticPr fontId="1"/>
  </si>
  <si>
    <t>数式の意味</t>
    <rPh sb="0" eb="2">
      <t xml:space="preserve">スウシキノ </t>
    </rPh>
    <rPh sb="3" eb="5">
      <t xml:space="preserve">イミ </t>
    </rPh>
    <phoneticPr fontId="1"/>
  </si>
  <si>
    <t>-</t>
    <phoneticPr fontId="1"/>
  </si>
  <si>
    <t>太陽光発電出力</t>
    <rPh sb="0" eb="5">
      <t xml:space="preserve">タイヨウコウハツデン </t>
    </rPh>
    <rPh sb="5" eb="7">
      <t xml:space="preserve">シュツリョク </t>
    </rPh>
    <phoneticPr fontId="1"/>
  </si>
  <si>
    <t>風力発電出力</t>
    <rPh sb="0" eb="4">
      <t xml:space="preserve">フウリョクハツデン </t>
    </rPh>
    <rPh sb="4" eb="6">
      <t xml:space="preserve">シュツリョク </t>
    </rPh>
    <phoneticPr fontId="1"/>
  </si>
  <si>
    <t>グラフエリア</t>
    <phoneticPr fontId="1"/>
  </si>
  <si>
    <t>Pb</t>
    <phoneticPr fontId="1"/>
  </si>
  <si>
    <t>Ps</t>
    <phoneticPr fontId="1"/>
  </si>
  <si>
    <t>Pp</t>
    <phoneticPr fontId="1"/>
  </si>
  <si>
    <t>Pw</t>
    <phoneticPr fontId="1"/>
  </si>
  <si>
    <t>Pi</t>
    <phoneticPr fontId="1"/>
  </si>
  <si>
    <t>Po</t>
    <phoneticPr fontId="1"/>
  </si>
  <si>
    <t>Q</t>
    <phoneticPr fontId="1"/>
  </si>
  <si>
    <t>Pd</t>
    <phoneticPr fontId="1"/>
  </si>
  <si>
    <t>線形計画法応用の一例としての最適エネルギー需給システム 公開用</t>
    <rPh sb="0" eb="5">
      <t xml:space="preserve">センケイケイカクホウ </t>
    </rPh>
    <rPh sb="5" eb="7">
      <t xml:space="preserve">オウヨウノ </t>
    </rPh>
    <rPh sb="8" eb="10">
      <t xml:space="preserve">イチレイトシテ </t>
    </rPh>
    <rPh sb="14" eb="16">
      <t xml:space="preserve">サイテキ </t>
    </rPh>
    <rPh sb="21" eb="23">
      <t xml:space="preserve">ジュキュウシステム </t>
    </rPh>
    <rPh sb="28" eb="31">
      <t xml:space="preserve">コウカイヨウ </t>
    </rPh>
    <phoneticPr fontId="1"/>
  </si>
  <si>
    <t>上智大学 理工学部 機能創造理工学科 宮武 昌史</t>
    <rPh sb="0" eb="4">
      <t xml:space="preserve">ジョウチダイガク </t>
    </rPh>
    <rPh sb="5" eb="9">
      <t xml:space="preserve">リコウガクブ </t>
    </rPh>
    <rPh sb="10" eb="14">
      <t xml:space="preserve">キノウソウゾウ </t>
    </rPh>
    <rPh sb="14" eb="18">
      <t xml:space="preserve">リコウガッカ </t>
    </rPh>
    <rPh sb="19" eb="21">
      <t xml:space="preserve">ミヤタケ </t>
    </rPh>
    <rPh sb="22" eb="24">
      <t xml:space="preserve">マサフミ </t>
    </rPh>
    <phoneticPr fontId="1"/>
  </si>
  <si>
    <t>その他ご不明な点は上記メールアドレスまで。</t>
    <rPh sb="9" eb="11">
      <t xml:space="preserve">ジョウキ </t>
    </rPh>
    <phoneticPr fontId="1"/>
  </si>
  <si>
    <t>m@miyatake.main.jp</t>
    <phoneticPr fontId="1"/>
  </si>
  <si>
    <t>著作権は放棄しませんが，著者情報を削除しない状態であれば，商用含めてご自由にご利用下さい。</t>
    <rPh sb="0" eb="1">
      <t xml:space="preserve">チョサクケンヲ </t>
    </rPh>
    <rPh sb="4" eb="6">
      <t xml:space="preserve">ホウキ </t>
    </rPh>
    <phoneticPr fontId="1"/>
  </si>
  <si>
    <t>Ver.0.1.1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</si>
</sst>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53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9"/>
      <color indexed="1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lightGray">
        <fgColor indexed="51"/>
      </patternFill>
    </fill>
    <fill>
      <patternFill patternType="mediumGray">
        <fgColor indexed="44"/>
      </patternFill>
    </fill>
    <fill>
      <patternFill patternType="lightGray">
        <fgColor indexed="1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ck">
        <color indexed="12"/>
      </top>
      <bottom style="thin">
        <color indexed="64"/>
      </bottom>
      <diagonal/>
    </border>
    <border>
      <left style="thin">
        <color auto="1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auto="1"/>
      </right>
      <top style="thick">
        <color indexed="12"/>
      </top>
      <bottom style="thick">
        <color indexed="12"/>
      </bottom>
      <diagonal/>
    </border>
    <border>
      <left style="thin">
        <color auto="1"/>
      </left>
      <right style="thin">
        <color auto="1"/>
      </right>
      <top style="thick">
        <color indexed="12"/>
      </top>
      <bottom style="thick">
        <color indexed="12"/>
      </bottom>
      <diagonal/>
    </border>
    <border>
      <left style="thin">
        <color auto="1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ck">
        <color indexed="1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5" borderId="9" xfId="0" applyFont="1" applyFill="1" applyBorder="1" applyAlignment="1" applyProtection="1">
      <alignment vertical="center"/>
    </xf>
    <xf numFmtId="14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23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2" fillId="0" borderId="4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2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電力需給バランス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Sheet1!$AO$3</c:f>
              <c:strCache>
                <c:ptCount val="1"/>
                <c:pt idx="0">
                  <c:v>Pb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Sheet1!$AO$4:$AO$7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D-B64C-AC08-7F1F64557996}"/>
            </c:ext>
          </c:extLst>
        </c:ser>
        <c:ser>
          <c:idx val="3"/>
          <c:order val="1"/>
          <c:tx>
            <c:strRef>
              <c:f>Sheet1!$AP$3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Sheet1!$AP$4:$AP$7</c:f>
              <c:numCache>
                <c:formatCode>General</c:formatCode>
                <c:ptCount val="4"/>
                <c:pt idx="0">
                  <c:v>-4.4999999999999991</c:v>
                </c:pt>
                <c:pt idx="1">
                  <c:v>-4.6999999999999993</c:v>
                </c:pt>
                <c:pt idx="2">
                  <c:v>-4.2999999999999989</c:v>
                </c:pt>
                <c:pt idx="3">
                  <c:v>-4.8999999999999986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7D-B64C-AC08-7F1F64557996}"/>
            </c:ext>
          </c:extLst>
        </c:ser>
        <c:ser>
          <c:idx val="4"/>
          <c:order val="2"/>
          <c:tx>
            <c:strRef>
              <c:f>Sheet1!$AQ$3</c:f>
              <c:strCache>
                <c:ptCount val="1"/>
                <c:pt idx="0">
                  <c:v>Pp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Sheet1!$AQ$4:$AQ$7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7D-B64C-AC08-7F1F64557996}"/>
            </c:ext>
          </c:extLst>
        </c:ser>
        <c:ser>
          <c:idx val="5"/>
          <c:order val="3"/>
          <c:tx>
            <c:strRef>
              <c:f>Sheet1!$AR$3</c:f>
              <c:strCache>
                <c:ptCount val="1"/>
                <c:pt idx="0">
                  <c:v>Pw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Sheet1!$AR$4:$AR$7</c:f>
              <c:numCache>
                <c:formatCode>General</c:formatCode>
                <c:ptCount val="4"/>
                <c:pt idx="0">
                  <c:v>4.9999999999999991</c:v>
                </c:pt>
                <c:pt idx="1">
                  <c:v>4.9999999999999991</c:v>
                </c:pt>
                <c:pt idx="2">
                  <c:v>4.9999999999999991</c:v>
                </c:pt>
                <c:pt idx="3">
                  <c:v>4.9999999999999991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7D-B64C-AC08-7F1F64557996}"/>
            </c:ext>
          </c:extLst>
        </c:ser>
        <c:ser>
          <c:idx val="6"/>
          <c:order val="4"/>
          <c:tx>
            <c:strRef>
              <c:f>Sheet1!$AS$3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Sheet1!$AS$4:$AS$7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7D-B64C-AC08-7F1F64557996}"/>
            </c:ext>
          </c:extLst>
        </c:ser>
        <c:ser>
          <c:idx val="0"/>
          <c:order val="5"/>
          <c:tx>
            <c:strRef>
              <c:f>Sheet1!$AT$3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Sheet1!$AT$4:$AT$7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7D-B64C-AC08-7F1F64557996}"/>
            </c:ext>
          </c:extLst>
        </c:ser>
        <c:ser>
          <c:idx val="7"/>
          <c:order val="6"/>
          <c:tx>
            <c:strRef>
              <c:f>Sheet1!$AU$3</c:f>
              <c:strCache>
                <c:ptCount val="1"/>
                <c:pt idx="0">
                  <c:v>Pd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Sheet1!$AU$4:$AU$7</c:f>
              <c:numCache>
                <c:formatCode>General</c:formatCode>
                <c:ptCount val="4"/>
                <c:pt idx="0">
                  <c:v>-0.5</c:v>
                </c:pt>
                <c:pt idx="1">
                  <c:v>-0.3</c:v>
                </c:pt>
                <c:pt idx="2">
                  <c:v>-0.7</c:v>
                </c:pt>
                <c:pt idx="3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37D-B64C-AC08-7F1F64557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93078239"/>
        <c:axId val="1893143871"/>
      </c:barChart>
      <c:catAx>
        <c:axId val="18930782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93143871"/>
        <c:crosses val="autoZero"/>
        <c:auto val="1"/>
        <c:lblAlgn val="ctr"/>
        <c:lblOffset val="100"/>
        <c:noMultiLvlLbl val="0"/>
      </c:catAx>
      <c:valAx>
        <c:axId val="18931438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1</a:t>
                </a:r>
                <a:r>
                  <a:rPr lang="ja-JP" altLang="en-US"/>
                  <a:t>時間あたり電力量</a:t>
                </a:r>
                <a:r>
                  <a:rPr lang="en-US" altLang="ja-JP"/>
                  <a:t> [kWh/h]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93078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蓄電装置貯蔵量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Sheet1!$AV$3</c:f>
              <c:strCache>
                <c:ptCount val="1"/>
                <c:pt idx="0">
                  <c:v>Q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Sheet1!$AN$4:$AN$7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Sheet1!$AV$4:$AV$7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D-B94B-BAB4-C43E27201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459295"/>
        <c:axId val="1959311055"/>
      </c:lineChart>
      <c:catAx>
        <c:axId val="1959459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時間帯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9311055"/>
        <c:crosses val="autoZero"/>
        <c:auto val="1"/>
        <c:lblAlgn val="ctr"/>
        <c:lblOffset val="100"/>
        <c:noMultiLvlLbl val="0"/>
      </c:catAx>
      <c:valAx>
        <c:axId val="195931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貯蔵量</a:t>
                </a:r>
                <a:r>
                  <a:rPr lang="en-US" altLang="ja-JP"/>
                  <a:t> [kWh]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59459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518584</xdr:colOff>
      <xdr:row>8</xdr:row>
      <xdr:rowOff>73024</xdr:rowOff>
    </xdr:from>
    <xdr:to>
      <xdr:col>46</xdr:col>
      <xdr:colOff>433916</xdr:colOff>
      <xdr:row>30</xdr:row>
      <xdr:rowOff>105832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4A38E9A-7B15-F179-9CDC-786CF410C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38</xdr:col>
      <xdr:colOff>518582</xdr:colOff>
      <xdr:row>30</xdr:row>
      <xdr:rowOff>116416</xdr:rowOff>
    </xdr:from>
    <xdr:to>
      <xdr:col>46</xdr:col>
      <xdr:colOff>433915</xdr:colOff>
      <xdr:row>45</xdr:row>
      <xdr:rowOff>84667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352F6B3-CF9E-88D3-F359-1151C1449A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60"/>
  <sheetViews>
    <sheetView tabSelected="1" zoomScale="120" zoomScaleNormal="120" workbookViewId="0">
      <pane ySplit="2" topLeftCell="A3" activePane="bottomLeft" state="frozenSplit"/>
      <selection pane="bottomLeft" activeCell="A18" sqref="A18"/>
    </sheetView>
  </sheetViews>
  <sheetFormatPr baseColWidth="10" defaultColWidth="7.6640625" defaultRowHeight="13"/>
  <cols>
    <col min="1" max="1" width="8.6640625" style="12" customWidth="1"/>
    <col min="2" max="32" width="5.6640625" style="12" customWidth="1"/>
    <col min="33" max="33" width="9.5" style="12" customWidth="1"/>
    <col min="34" max="34" width="5.1640625" style="4" customWidth="1"/>
    <col min="35" max="35" width="7.6640625" style="12" customWidth="1"/>
    <col min="36" max="36" width="5.83203125" style="4" customWidth="1"/>
    <col min="37" max="37" width="18.83203125" style="12" customWidth="1"/>
    <col min="38" max="38" width="5.83203125" style="12" customWidth="1"/>
    <col min="39" max="16384" width="7.6640625" style="12"/>
  </cols>
  <sheetData>
    <row r="1" spans="1:48" s="4" customFormat="1" ht="12" customHeight="1" thickBot="1">
      <c r="B1" s="5" t="s">
        <v>23</v>
      </c>
      <c r="C1" s="5" t="s">
        <v>24</v>
      </c>
      <c r="D1" s="5" t="s">
        <v>25</v>
      </c>
      <c r="E1" s="5" t="s">
        <v>42</v>
      </c>
      <c r="F1" s="5" t="s">
        <v>43</v>
      </c>
      <c r="G1" s="5" t="s">
        <v>44</v>
      </c>
      <c r="H1" s="5" t="s">
        <v>45</v>
      </c>
      <c r="I1" s="5" t="s">
        <v>46</v>
      </c>
      <c r="J1" s="5" t="s">
        <v>47</v>
      </c>
      <c r="K1" s="5" t="s">
        <v>48</v>
      </c>
      <c r="L1" s="5" t="s">
        <v>49</v>
      </c>
      <c r="M1" s="5" t="s">
        <v>26</v>
      </c>
      <c r="N1" s="5" t="s">
        <v>27</v>
      </c>
      <c r="O1" s="5" t="s">
        <v>28</v>
      </c>
      <c r="P1" s="5" t="s">
        <v>29</v>
      </c>
      <c r="Q1" s="5" t="s">
        <v>30</v>
      </c>
      <c r="R1" s="5" t="s">
        <v>31</v>
      </c>
      <c r="S1" s="5" t="s">
        <v>32</v>
      </c>
      <c r="T1" s="5" t="s">
        <v>33</v>
      </c>
      <c r="U1" s="5" t="s">
        <v>34</v>
      </c>
      <c r="V1" s="5" t="s">
        <v>35</v>
      </c>
      <c r="W1" s="5" t="s">
        <v>36</v>
      </c>
      <c r="X1" s="5" t="s">
        <v>37</v>
      </c>
      <c r="Y1" s="5" t="s">
        <v>38</v>
      </c>
      <c r="Z1" s="5" t="s">
        <v>39</v>
      </c>
      <c r="AA1" s="5" t="s">
        <v>40</v>
      </c>
      <c r="AB1" s="5" t="s">
        <v>41</v>
      </c>
      <c r="AC1" s="5" t="s">
        <v>50</v>
      </c>
      <c r="AD1" s="5" t="s">
        <v>51</v>
      </c>
      <c r="AE1" s="5" t="s">
        <v>52</v>
      </c>
      <c r="AF1" s="5" t="s">
        <v>53</v>
      </c>
      <c r="AG1" s="4" t="s">
        <v>2</v>
      </c>
      <c r="AH1" s="4" t="s">
        <v>3</v>
      </c>
      <c r="AI1" s="4" t="s">
        <v>4</v>
      </c>
      <c r="AK1" s="6" t="s">
        <v>109</v>
      </c>
      <c r="AL1" s="4" t="s">
        <v>75</v>
      </c>
      <c r="AN1" s="4" t="s">
        <v>113</v>
      </c>
    </row>
    <row r="2" spans="1:48" ht="12" customHeight="1" thickTop="1" thickBot="1">
      <c r="A2" s="7" t="s">
        <v>1</v>
      </c>
      <c r="B2" s="8">
        <v>0</v>
      </c>
      <c r="C2" s="9">
        <v>16.666666666666664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4.4999999999999991</v>
      </c>
      <c r="J2" s="9">
        <v>4.6999999999999993</v>
      </c>
      <c r="K2" s="9">
        <v>4.2999999999999989</v>
      </c>
      <c r="L2" s="9">
        <v>4.8999999999999986</v>
      </c>
      <c r="M2" s="9">
        <v>0</v>
      </c>
      <c r="N2" s="9">
        <v>0</v>
      </c>
      <c r="O2" s="9">
        <v>0</v>
      </c>
      <c r="P2" s="9">
        <v>0</v>
      </c>
      <c r="Q2" s="9">
        <v>4.9999999999999991</v>
      </c>
      <c r="R2" s="9">
        <v>4.9999999999999991</v>
      </c>
      <c r="S2" s="9">
        <v>4.9999999999999991</v>
      </c>
      <c r="T2" s="9">
        <v>4.9999999999999991</v>
      </c>
      <c r="U2" s="9">
        <v>0</v>
      </c>
      <c r="V2" s="9">
        <v>0</v>
      </c>
      <c r="W2" s="9">
        <v>0</v>
      </c>
      <c r="X2" s="9">
        <v>0</v>
      </c>
      <c r="Y2" s="9">
        <v>0</v>
      </c>
      <c r="Z2" s="9">
        <v>0</v>
      </c>
      <c r="AA2" s="9">
        <v>0</v>
      </c>
      <c r="AB2" s="9">
        <v>0</v>
      </c>
      <c r="AC2" s="9">
        <v>0</v>
      </c>
      <c r="AD2" s="9">
        <v>0</v>
      </c>
      <c r="AE2" s="9">
        <v>0</v>
      </c>
      <c r="AF2" s="10">
        <v>0</v>
      </c>
      <c r="AG2" s="11" t="s">
        <v>12</v>
      </c>
    </row>
    <row r="3" spans="1:48" ht="12" customHeight="1" thickTop="1" thickBot="1">
      <c r="A3" s="13" t="s">
        <v>7</v>
      </c>
      <c r="B3" s="14">
        <f>B48</f>
        <v>500000</v>
      </c>
      <c r="C3" s="14">
        <f>C48</f>
        <v>300000</v>
      </c>
      <c r="D3" s="14">
        <f>D48</f>
        <v>100000</v>
      </c>
      <c r="E3" s="14">
        <f>E48*$P48*365*$Q48</f>
        <v>438000</v>
      </c>
      <c r="F3" s="14">
        <f>F48*$P48*365*$Q48</f>
        <v>547500</v>
      </c>
      <c r="G3" s="14">
        <f>G48*$P48*365*$Q48</f>
        <v>438000</v>
      </c>
      <c r="H3" s="14">
        <f>H48*$P48*365*$Q48</f>
        <v>153300</v>
      </c>
      <c r="I3" s="14">
        <f>-I48*$P48*365*$Q48</f>
        <v>-438000</v>
      </c>
      <c r="J3" s="14">
        <f>-J48*$P48*365*$Q48</f>
        <v>-547500</v>
      </c>
      <c r="K3" s="14">
        <f>-K48*$P48*365*$Q48</f>
        <v>-438000</v>
      </c>
      <c r="L3" s="14">
        <f>-L48*$P48*365*$Q48</f>
        <v>-153300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  <c r="Z3" s="14">
        <v>0</v>
      </c>
      <c r="AA3" s="14">
        <v>0</v>
      </c>
      <c r="AB3" s="14">
        <v>0</v>
      </c>
      <c r="AC3" s="14">
        <v>0</v>
      </c>
      <c r="AD3" s="14">
        <v>0</v>
      </c>
      <c r="AE3" s="14">
        <v>0</v>
      </c>
      <c r="AF3" s="15">
        <v>0</v>
      </c>
      <c r="AG3" s="16">
        <f>SUMPRODUCT($B$2:$AF$2,$B3:$AF3)</f>
        <v>-2178819.9999999991</v>
      </c>
      <c r="AI3" s="17" t="s">
        <v>8</v>
      </c>
      <c r="AK3" s="12" t="s">
        <v>108</v>
      </c>
      <c r="AL3" s="12" t="s">
        <v>110</v>
      </c>
      <c r="AN3" s="12" t="s">
        <v>75</v>
      </c>
      <c r="AO3" s="12" t="s">
        <v>114</v>
      </c>
      <c r="AP3" s="12" t="s">
        <v>115</v>
      </c>
      <c r="AQ3" s="12" t="s">
        <v>116</v>
      </c>
      <c r="AR3" s="12" t="s">
        <v>117</v>
      </c>
      <c r="AS3" s="12" t="s">
        <v>118</v>
      </c>
      <c r="AT3" s="12" t="s">
        <v>119</v>
      </c>
      <c r="AU3" s="12" t="s">
        <v>121</v>
      </c>
      <c r="AV3" s="12" t="s">
        <v>120</v>
      </c>
    </row>
    <row r="4" spans="1:48" ht="12" customHeight="1" thickTop="1">
      <c r="A4" s="18" t="s">
        <v>0</v>
      </c>
      <c r="B4" s="19"/>
      <c r="C4" s="19"/>
      <c r="D4" s="19"/>
      <c r="E4" s="19">
        <v>-1</v>
      </c>
      <c r="F4" s="19"/>
      <c r="G4" s="19"/>
      <c r="H4" s="19"/>
      <c r="I4" s="19">
        <v>1</v>
      </c>
      <c r="J4" s="19"/>
      <c r="K4" s="19"/>
      <c r="L4" s="19"/>
      <c r="M4" s="19">
        <v>-1</v>
      </c>
      <c r="N4" s="19"/>
      <c r="O4" s="19"/>
      <c r="P4" s="19"/>
      <c r="Q4" s="19">
        <v>-1</v>
      </c>
      <c r="R4" s="19"/>
      <c r="S4" s="19"/>
      <c r="T4" s="19"/>
      <c r="U4" s="19">
        <v>1</v>
      </c>
      <c r="V4" s="19"/>
      <c r="W4" s="19"/>
      <c r="X4" s="19"/>
      <c r="Y4" s="19">
        <v>-1</v>
      </c>
      <c r="Z4" s="19"/>
      <c r="AA4" s="19"/>
      <c r="AB4" s="19"/>
      <c r="AC4" s="19"/>
      <c r="AD4" s="19"/>
      <c r="AE4" s="19"/>
      <c r="AF4" s="19"/>
      <c r="AG4" s="20">
        <f>SUMPRODUCT($B$2:$AF$2,$B4:$AF4)</f>
        <v>-0.5</v>
      </c>
      <c r="AH4" s="21" t="s">
        <v>5</v>
      </c>
      <c r="AI4" s="22">
        <f>-T48</f>
        <v>-0.5</v>
      </c>
      <c r="AJ4" s="4" t="str">
        <f>IF(AI4-AG4&lt;0.001,"active","-")</f>
        <v>active</v>
      </c>
      <c r="AK4" s="12" t="s">
        <v>99</v>
      </c>
      <c r="AL4" s="12">
        <v>1</v>
      </c>
      <c r="AN4" s="12">
        <v>1</v>
      </c>
      <c r="AO4" s="12">
        <f>E2</f>
        <v>0</v>
      </c>
      <c r="AP4" s="12">
        <f>-I2</f>
        <v>-4.4999999999999991</v>
      </c>
      <c r="AQ4" s="12">
        <f>M2</f>
        <v>0</v>
      </c>
      <c r="AR4" s="12">
        <f>Q2</f>
        <v>4.9999999999999991</v>
      </c>
      <c r="AS4" s="12">
        <f>-U2</f>
        <v>0</v>
      </c>
      <c r="AT4" s="12">
        <f>Y2</f>
        <v>0</v>
      </c>
      <c r="AU4" s="12">
        <f>AI4</f>
        <v>-0.5</v>
      </c>
      <c r="AV4" s="12">
        <f>AC2</f>
        <v>0</v>
      </c>
    </row>
    <row r="5" spans="1:48" ht="12" customHeight="1">
      <c r="B5" s="19"/>
      <c r="C5" s="19"/>
      <c r="D5" s="19"/>
      <c r="E5" s="19"/>
      <c r="F5" s="19">
        <v>-1</v>
      </c>
      <c r="G5" s="19"/>
      <c r="H5" s="19"/>
      <c r="I5" s="19"/>
      <c r="J5" s="19">
        <v>1</v>
      </c>
      <c r="K5" s="19"/>
      <c r="L5" s="19"/>
      <c r="M5" s="19"/>
      <c r="N5" s="19">
        <v>-1</v>
      </c>
      <c r="O5" s="19"/>
      <c r="P5" s="19"/>
      <c r="Q5" s="19"/>
      <c r="R5" s="19">
        <v>-1</v>
      </c>
      <c r="S5" s="19"/>
      <c r="T5" s="19"/>
      <c r="U5" s="19"/>
      <c r="V5" s="19">
        <v>1</v>
      </c>
      <c r="W5" s="19"/>
      <c r="X5" s="19"/>
      <c r="Y5" s="19"/>
      <c r="Z5" s="19">
        <v>-1</v>
      </c>
      <c r="AA5" s="19"/>
      <c r="AB5" s="19"/>
      <c r="AC5" s="19"/>
      <c r="AD5" s="19"/>
      <c r="AE5" s="19"/>
      <c r="AF5" s="19"/>
      <c r="AG5" s="23">
        <f t="shared" ref="AG5:AG43" si="0">SUMPRODUCT($B$2:$AF$2,$B5:$AF5)</f>
        <v>-0.29999999999999982</v>
      </c>
      <c r="AH5" s="21" t="s">
        <v>5</v>
      </c>
      <c r="AI5" s="22">
        <f>-U48</f>
        <v>-0.3</v>
      </c>
      <c r="AJ5" s="4" t="str">
        <f t="shared" ref="AJ5:AJ44" si="1">IF(AI5-AG5&lt;0.001,"active","-")</f>
        <v>active</v>
      </c>
      <c r="AK5" s="12" t="s">
        <v>99</v>
      </c>
      <c r="AL5" s="12">
        <v>2</v>
      </c>
      <c r="AN5" s="12">
        <v>2</v>
      </c>
      <c r="AO5" s="12">
        <f>F2</f>
        <v>0</v>
      </c>
      <c r="AP5" s="12">
        <f>-J2</f>
        <v>-4.6999999999999993</v>
      </c>
      <c r="AQ5" s="12">
        <f>N2</f>
        <v>0</v>
      </c>
      <c r="AR5" s="12">
        <f>R2</f>
        <v>4.9999999999999991</v>
      </c>
      <c r="AS5" s="12">
        <f>-V2</f>
        <v>0</v>
      </c>
      <c r="AT5" s="12">
        <f>Z2</f>
        <v>0</v>
      </c>
      <c r="AU5" s="12">
        <f t="shared" ref="AU5:AU7" si="2">AI5</f>
        <v>-0.3</v>
      </c>
      <c r="AV5" s="12">
        <f>AD2</f>
        <v>0</v>
      </c>
    </row>
    <row r="6" spans="1:48" ht="12" customHeight="1">
      <c r="B6" s="19"/>
      <c r="C6" s="19"/>
      <c r="D6" s="19"/>
      <c r="E6" s="19"/>
      <c r="F6" s="19"/>
      <c r="G6" s="19">
        <v>-1</v>
      </c>
      <c r="H6" s="19"/>
      <c r="I6" s="19"/>
      <c r="J6" s="19"/>
      <c r="K6" s="19">
        <v>1</v>
      </c>
      <c r="L6" s="19"/>
      <c r="M6" s="19"/>
      <c r="N6" s="19"/>
      <c r="O6" s="19">
        <v>-1</v>
      </c>
      <c r="P6" s="19"/>
      <c r="Q6" s="19"/>
      <c r="R6" s="19"/>
      <c r="S6" s="19">
        <v>-1</v>
      </c>
      <c r="T6" s="19"/>
      <c r="U6" s="19"/>
      <c r="V6" s="19"/>
      <c r="W6" s="19">
        <v>1</v>
      </c>
      <c r="X6" s="19"/>
      <c r="Y6" s="19"/>
      <c r="Z6" s="19"/>
      <c r="AA6" s="19">
        <v>-1</v>
      </c>
      <c r="AB6" s="19"/>
      <c r="AC6" s="19"/>
      <c r="AD6" s="19"/>
      <c r="AE6" s="19"/>
      <c r="AF6" s="19"/>
      <c r="AG6" s="23">
        <f t="shared" si="0"/>
        <v>-0.70000000000000018</v>
      </c>
      <c r="AH6" s="21" t="s">
        <v>5</v>
      </c>
      <c r="AI6" s="22">
        <f>-V48</f>
        <v>-0.7</v>
      </c>
      <c r="AJ6" s="4" t="str">
        <f t="shared" si="1"/>
        <v>active</v>
      </c>
      <c r="AK6" s="12" t="s">
        <v>99</v>
      </c>
      <c r="AL6" s="12">
        <v>3</v>
      </c>
      <c r="AN6" s="12">
        <v>3</v>
      </c>
      <c r="AO6" s="12">
        <f>G2</f>
        <v>0</v>
      </c>
      <c r="AP6" s="12">
        <f>-K2</f>
        <v>-4.2999999999999989</v>
      </c>
      <c r="AQ6" s="12">
        <f>O2</f>
        <v>0</v>
      </c>
      <c r="AR6" s="12">
        <f>S2</f>
        <v>4.9999999999999991</v>
      </c>
      <c r="AS6" s="12">
        <f>-W2</f>
        <v>0</v>
      </c>
      <c r="AT6" s="12">
        <f>AA2</f>
        <v>0</v>
      </c>
      <c r="AU6" s="12">
        <f t="shared" si="2"/>
        <v>-0.7</v>
      </c>
      <c r="AV6" s="12">
        <f>AE2</f>
        <v>0</v>
      </c>
    </row>
    <row r="7" spans="1:48" ht="12" customHeight="1">
      <c r="B7" s="19"/>
      <c r="C7" s="19"/>
      <c r="D7" s="19"/>
      <c r="E7" s="19"/>
      <c r="F7" s="19"/>
      <c r="G7" s="19"/>
      <c r="H7" s="19">
        <v>-1</v>
      </c>
      <c r="I7" s="19"/>
      <c r="J7" s="19"/>
      <c r="K7" s="19"/>
      <c r="L7" s="19">
        <v>1</v>
      </c>
      <c r="M7" s="19"/>
      <c r="N7" s="19"/>
      <c r="O7" s="19"/>
      <c r="P7" s="19">
        <v>-1</v>
      </c>
      <c r="Q7" s="19"/>
      <c r="R7" s="19"/>
      <c r="S7" s="19"/>
      <c r="T7" s="19">
        <v>-1</v>
      </c>
      <c r="U7" s="19"/>
      <c r="V7" s="19"/>
      <c r="W7" s="19"/>
      <c r="X7" s="19">
        <v>1</v>
      </c>
      <c r="Y7" s="19"/>
      <c r="Z7" s="19"/>
      <c r="AA7" s="19"/>
      <c r="AB7" s="19">
        <v>-1</v>
      </c>
      <c r="AC7" s="19"/>
      <c r="AD7" s="19"/>
      <c r="AE7" s="19"/>
      <c r="AF7" s="19"/>
      <c r="AG7" s="23">
        <f t="shared" si="0"/>
        <v>-0.10000000000000053</v>
      </c>
      <c r="AH7" s="21" t="s">
        <v>5</v>
      </c>
      <c r="AI7" s="22">
        <f>-W48</f>
        <v>-0.1</v>
      </c>
      <c r="AJ7" s="4" t="str">
        <f t="shared" si="1"/>
        <v>active</v>
      </c>
      <c r="AK7" s="12" t="s">
        <v>99</v>
      </c>
      <c r="AL7" s="12">
        <v>4</v>
      </c>
      <c r="AN7" s="12">
        <v>4</v>
      </c>
      <c r="AO7" s="12">
        <f>H2</f>
        <v>0</v>
      </c>
      <c r="AP7" s="12">
        <f>-L2</f>
        <v>-4.8999999999999986</v>
      </c>
      <c r="AQ7" s="12">
        <f>P2</f>
        <v>0</v>
      </c>
      <c r="AR7" s="12">
        <f>T2</f>
        <v>4.9999999999999991</v>
      </c>
      <c r="AS7" s="12">
        <f>-X2</f>
        <v>0</v>
      </c>
      <c r="AT7" s="12">
        <f>AB2</f>
        <v>0</v>
      </c>
      <c r="AU7" s="12">
        <f t="shared" si="2"/>
        <v>-0.1</v>
      </c>
      <c r="AV7" s="12">
        <f>AF2</f>
        <v>0</v>
      </c>
    </row>
    <row r="8" spans="1:48" ht="12" customHeight="1">
      <c r="B8" s="19">
        <f>-X48</f>
        <v>-0.25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3">
        <f t="shared" si="0"/>
        <v>0</v>
      </c>
      <c r="AH8" s="21" t="s">
        <v>5</v>
      </c>
      <c r="AI8" s="22">
        <v>0</v>
      </c>
      <c r="AJ8" s="4" t="str">
        <f t="shared" si="1"/>
        <v>active</v>
      </c>
      <c r="AK8" s="12" t="s">
        <v>111</v>
      </c>
      <c r="AL8" s="12">
        <v>1</v>
      </c>
    </row>
    <row r="9" spans="1:48" ht="12" customHeight="1">
      <c r="B9" s="19">
        <f>-Y48</f>
        <v>-0.5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v>1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3">
        <f t="shared" si="0"/>
        <v>0</v>
      </c>
      <c r="AH9" s="21" t="s">
        <v>5</v>
      </c>
      <c r="AI9" s="22">
        <v>0</v>
      </c>
      <c r="AJ9" s="4" t="str">
        <f t="shared" si="1"/>
        <v>active</v>
      </c>
      <c r="AK9" s="12" t="s">
        <v>111</v>
      </c>
      <c r="AL9" s="12">
        <v>2</v>
      </c>
    </row>
    <row r="10" spans="1:48" ht="12" customHeight="1">
      <c r="B10" s="19">
        <f>-Z48</f>
        <v>-0.25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>
        <v>1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3">
        <f t="shared" si="0"/>
        <v>0</v>
      </c>
      <c r="AH10" s="21" t="s">
        <v>5</v>
      </c>
      <c r="AI10" s="22">
        <v>0</v>
      </c>
      <c r="AJ10" s="4" t="str">
        <f t="shared" si="1"/>
        <v>active</v>
      </c>
      <c r="AK10" s="12" t="s">
        <v>111</v>
      </c>
      <c r="AL10" s="12">
        <v>3</v>
      </c>
    </row>
    <row r="11" spans="1:48" ht="12" customHeight="1">
      <c r="B11" s="19">
        <f>-AA48</f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>
        <v>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3">
        <f t="shared" si="0"/>
        <v>0</v>
      </c>
      <c r="AH11" s="21" t="s">
        <v>5</v>
      </c>
      <c r="AI11" s="22">
        <v>0</v>
      </c>
      <c r="AJ11" s="4" t="str">
        <f t="shared" si="1"/>
        <v>active</v>
      </c>
      <c r="AK11" s="12" t="s">
        <v>111</v>
      </c>
      <c r="AL11" s="12">
        <v>4</v>
      </c>
    </row>
    <row r="12" spans="1:48" ht="12" customHeight="1">
      <c r="B12" s="19"/>
      <c r="C12" s="19">
        <f>-AB48</f>
        <v>-0.3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>
        <v>1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3">
        <f t="shared" si="0"/>
        <v>0</v>
      </c>
      <c r="AH12" s="21" t="s">
        <v>5</v>
      </c>
      <c r="AI12" s="22">
        <v>0</v>
      </c>
      <c r="AJ12" s="4" t="str">
        <f t="shared" si="1"/>
        <v>active</v>
      </c>
      <c r="AK12" s="12" t="s">
        <v>112</v>
      </c>
      <c r="AL12" s="12">
        <v>1</v>
      </c>
    </row>
    <row r="13" spans="1:48" ht="12" customHeight="1">
      <c r="B13" s="19"/>
      <c r="C13" s="19">
        <f>-AC48</f>
        <v>-0.3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3">
        <f t="shared" si="0"/>
        <v>0</v>
      </c>
      <c r="AH13" s="21" t="s">
        <v>5</v>
      </c>
      <c r="AI13" s="22">
        <v>0</v>
      </c>
      <c r="AJ13" s="4" t="str">
        <f t="shared" si="1"/>
        <v>active</v>
      </c>
      <c r="AK13" s="12" t="s">
        <v>112</v>
      </c>
      <c r="AL13" s="12">
        <v>2</v>
      </c>
    </row>
    <row r="14" spans="1:48" ht="12" customHeight="1">
      <c r="B14" s="19"/>
      <c r="C14" s="19">
        <f>-AD48</f>
        <v>-0.3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>
        <v>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3">
        <f t="shared" si="0"/>
        <v>0</v>
      </c>
      <c r="AH14" s="21" t="s">
        <v>5</v>
      </c>
      <c r="AI14" s="22">
        <v>0</v>
      </c>
      <c r="AJ14" s="4" t="str">
        <f t="shared" si="1"/>
        <v>active</v>
      </c>
      <c r="AK14" s="12" t="s">
        <v>112</v>
      </c>
      <c r="AL14" s="12">
        <v>3</v>
      </c>
    </row>
    <row r="15" spans="1:48" ht="12" customHeight="1">
      <c r="B15" s="19"/>
      <c r="C15" s="19">
        <f>-AE48</f>
        <v>-0.3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>
        <v>1</v>
      </c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3">
        <f t="shared" si="0"/>
        <v>0</v>
      </c>
      <c r="AH15" s="21" t="s">
        <v>5</v>
      </c>
      <c r="AI15" s="22">
        <v>0</v>
      </c>
      <c r="AJ15" s="4" t="str">
        <f t="shared" si="1"/>
        <v>active</v>
      </c>
      <c r="AK15" s="12" t="s">
        <v>112</v>
      </c>
      <c r="AL15" s="12">
        <v>4</v>
      </c>
    </row>
    <row r="16" spans="1:48" ht="12" customHeight="1">
      <c r="B16" s="19"/>
      <c r="C16" s="19"/>
      <c r="D16" s="19">
        <v>-1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>
        <v>1</v>
      </c>
      <c r="AD16" s="19"/>
      <c r="AE16" s="19"/>
      <c r="AF16" s="19"/>
      <c r="AG16" s="23">
        <f t="shared" si="0"/>
        <v>0</v>
      </c>
      <c r="AH16" s="21" t="s">
        <v>5</v>
      </c>
      <c r="AI16" s="22">
        <v>0</v>
      </c>
      <c r="AJ16" s="4" t="str">
        <f t="shared" si="1"/>
        <v>active</v>
      </c>
      <c r="AK16" s="12" t="s">
        <v>101</v>
      </c>
      <c r="AL16" s="12">
        <v>1</v>
      </c>
    </row>
    <row r="17" spans="2:38" ht="12" customHeight="1">
      <c r="B17" s="19"/>
      <c r="C17" s="19"/>
      <c r="D17" s="19">
        <v>-1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>
        <v>1</v>
      </c>
      <c r="AE17" s="19"/>
      <c r="AF17" s="19"/>
      <c r="AG17" s="23">
        <f t="shared" si="0"/>
        <v>0</v>
      </c>
      <c r="AH17" s="21" t="s">
        <v>5</v>
      </c>
      <c r="AI17" s="22">
        <v>0</v>
      </c>
      <c r="AJ17" s="4" t="str">
        <f t="shared" si="1"/>
        <v>active</v>
      </c>
      <c r="AK17" s="12" t="s">
        <v>101</v>
      </c>
      <c r="AL17" s="12">
        <v>2</v>
      </c>
    </row>
    <row r="18" spans="2:38" ht="12" customHeight="1">
      <c r="B18" s="19"/>
      <c r="C18" s="19"/>
      <c r="D18" s="19">
        <v>-1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>
        <v>1</v>
      </c>
      <c r="AF18" s="19"/>
      <c r="AG18" s="23">
        <f t="shared" si="0"/>
        <v>0</v>
      </c>
      <c r="AH18" s="21" t="s">
        <v>5</v>
      </c>
      <c r="AI18" s="22">
        <v>0</v>
      </c>
      <c r="AJ18" s="4" t="str">
        <f t="shared" si="1"/>
        <v>active</v>
      </c>
      <c r="AK18" s="12" t="s">
        <v>101</v>
      </c>
      <c r="AL18" s="12">
        <v>3</v>
      </c>
    </row>
    <row r="19" spans="2:38" ht="12" customHeight="1">
      <c r="B19" s="19"/>
      <c r="C19" s="19"/>
      <c r="D19" s="19">
        <v>-1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>
        <v>1</v>
      </c>
      <c r="AG19" s="23">
        <f t="shared" si="0"/>
        <v>0</v>
      </c>
      <c r="AH19" s="21" t="s">
        <v>5</v>
      </c>
      <c r="AI19" s="22">
        <v>0</v>
      </c>
      <c r="AJ19" s="4" t="str">
        <f t="shared" si="1"/>
        <v>active</v>
      </c>
      <c r="AK19" s="12" t="s">
        <v>101</v>
      </c>
      <c r="AL19" s="12">
        <v>4</v>
      </c>
    </row>
    <row r="20" spans="2:38" ht="12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>
        <f>-$O$48*$P$48</f>
        <v>-5.6999999999999993</v>
      </c>
      <c r="V20" s="19"/>
      <c r="W20" s="19"/>
      <c r="X20" s="19"/>
      <c r="Y20" s="19">
        <f>$P$48/$O$48</f>
        <v>6.3157894736842106</v>
      </c>
      <c r="Z20" s="19"/>
      <c r="AA20" s="19"/>
      <c r="AB20" s="19"/>
      <c r="AC20" s="19">
        <v>1</v>
      </c>
      <c r="AD20" s="19"/>
      <c r="AE20" s="19"/>
      <c r="AF20" s="19">
        <f>-($M$48^$P$48)</f>
        <v>-0.97037250935626573</v>
      </c>
      <c r="AG20" s="23">
        <f t="shared" si="0"/>
        <v>0</v>
      </c>
      <c r="AH20" s="21" t="s">
        <v>5</v>
      </c>
      <c r="AI20" s="22">
        <v>0</v>
      </c>
      <c r="AJ20" s="4" t="str">
        <f t="shared" si="1"/>
        <v>active</v>
      </c>
      <c r="AK20" s="12" t="s">
        <v>100</v>
      </c>
      <c r="AL20" s="12">
        <v>1</v>
      </c>
    </row>
    <row r="21" spans="2:38" ht="12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>
        <f>-$O$48*$P$48</f>
        <v>-5.6999999999999993</v>
      </c>
      <c r="W21" s="19"/>
      <c r="X21" s="19"/>
      <c r="Y21" s="19"/>
      <c r="Z21" s="19">
        <f>$P$48/$O$48</f>
        <v>6.3157894736842106</v>
      </c>
      <c r="AA21" s="19"/>
      <c r="AB21" s="19"/>
      <c r="AC21" s="19">
        <f>-($M$48^$P$48)</f>
        <v>-0.97037250935626573</v>
      </c>
      <c r="AD21" s="19">
        <v>1</v>
      </c>
      <c r="AE21" s="19"/>
      <c r="AF21" s="19"/>
      <c r="AG21" s="23">
        <f t="shared" si="0"/>
        <v>0</v>
      </c>
      <c r="AH21" s="21" t="s">
        <v>5</v>
      </c>
      <c r="AI21" s="22">
        <v>0</v>
      </c>
      <c r="AJ21" s="4" t="str">
        <f t="shared" si="1"/>
        <v>active</v>
      </c>
      <c r="AK21" s="12" t="s">
        <v>100</v>
      </c>
      <c r="AL21" s="12">
        <v>2</v>
      </c>
    </row>
    <row r="22" spans="2:38" ht="12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>
        <f>-$O$48*$P$48</f>
        <v>-5.6999999999999993</v>
      </c>
      <c r="X22" s="19"/>
      <c r="Y22" s="19"/>
      <c r="Z22" s="19"/>
      <c r="AA22" s="19">
        <f>$P$48/$O$48</f>
        <v>6.3157894736842106</v>
      </c>
      <c r="AB22" s="19"/>
      <c r="AC22" s="19"/>
      <c r="AD22" s="19">
        <f>-($M$48^$P$48)</f>
        <v>-0.97037250935626573</v>
      </c>
      <c r="AE22" s="19">
        <v>1</v>
      </c>
      <c r="AF22" s="19"/>
      <c r="AG22" s="23">
        <f t="shared" si="0"/>
        <v>0</v>
      </c>
      <c r="AH22" s="21" t="s">
        <v>5</v>
      </c>
      <c r="AI22" s="22">
        <v>0</v>
      </c>
      <c r="AJ22" s="4" t="str">
        <f t="shared" si="1"/>
        <v>active</v>
      </c>
      <c r="AK22" s="12" t="s">
        <v>100</v>
      </c>
      <c r="AL22" s="12">
        <v>3</v>
      </c>
    </row>
    <row r="23" spans="2:38" ht="12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f>-$O$48*$P$48</f>
        <v>-5.6999999999999993</v>
      </c>
      <c r="Y23" s="19"/>
      <c r="Z23" s="19"/>
      <c r="AA23" s="19"/>
      <c r="AB23" s="19">
        <f>$P$48/$O$48</f>
        <v>6.3157894736842106</v>
      </c>
      <c r="AC23" s="19"/>
      <c r="AD23" s="19"/>
      <c r="AE23" s="19">
        <f>-($M$48^$P$48)</f>
        <v>-0.97037250935626573</v>
      </c>
      <c r="AF23" s="19">
        <v>1</v>
      </c>
      <c r="AG23" s="23">
        <f t="shared" si="0"/>
        <v>0</v>
      </c>
      <c r="AH23" s="21" t="s">
        <v>5</v>
      </c>
      <c r="AI23" s="22">
        <v>0</v>
      </c>
      <c r="AJ23" s="4" t="str">
        <f t="shared" si="1"/>
        <v>active</v>
      </c>
      <c r="AK23" s="12" t="s">
        <v>100</v>
      </c>
      <c r="AL23" s="12">
        <v>4</v>
      </c>
    </row>
    <row r="24" spans="2:38" ht="12" customHeight="1">
      <c r="B24" s="19"/>
      <c r="C24" s="19"/>
      <c r="D24" s="19">
        <f t="shared" ref="D24:D31" si="3">-$N$48</f>
        <v>-0.1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>
        <v>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3">
        <f t="shared" si="0"/>
        <v>0</v>
      </c>
      <c r="AH24" s="21" t="s">
        <v>5</v>
      </c>
      <c r="AI24" s="22">
        <v>0</v>
      </c>
      <c r="AJ24" s="4" t="str">
        <f t="shared" si="1"/>
        <v>active</v>
      </c>
      <c r="AK24" s="12" t="s">
        <v>102</v>
      </c>
      <c r="AL24" s="12">
        <v>1</v>
      </c>
    </row>
    <row r="25" spans="2:38" ht="12" customHeight="1">
      <c r="B25" s="19"/>
      <c r="C25" s="19"/>
      <c r="D25" s="19">
        <f t="shared" si="3"/>
        <v>-0.1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>
        <v>1</v>
      </c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3">
        <f t="shared" si="0"/>
        <v>0</v>
      </c>
      <c r="AH25" s="21" t="s">
        <v>5</v>
      </c>
      <c r="AI25" s="22">
        <v>0</v>
      </c>
      <c r="AJ25" s="4" t="str">
        <f t="shared" si="1"/>
        <v>active</v>
      </c>
      <c r="AK25" s="12" t="s">
        <v>102</v>
      </c>
      <c r="AL25" s="12">
        <v>2</v>
      </c>
    </row>
    <row r="26" spans="2:38" ht="12" customHeight="1">
      <c r="B26" s="19"/>
      <c r="C26" s="19"/>
      <c r="D26" s="19">
        <f t="shared" si="3"/>
        <v>-0.1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>
        <v>1</v>
      </c>
      <c r="X26" s="19"/>
      <c r="Y26" s="19"/>
      <c r="Z26" s="19"/>
      <c r="AA26" s="19"/>
      <c r="AB26" s="19"/>
      <c r="AC26" s="19"/>
      <c r="AD26" s="19"/>
      <c r="AE26" s="19"/>
      <c r="AF26" s="19"/>
      <c r="AG26" s="23">
        <f t="shared" si="0"/>
        <v>0</v>
      </c>
      <c r="AH26" s="21" t="s">
        <v>5</v>
      </c>
      <c r="AI26" s="22">
        <v>0</v>
      </c>
      <c r="AJ26" s="4" t="str">
        <f t="shared" si="1"/>
        <v>active</v>
      </c>
      <c r="AK26" s="12" t="s">
        <v>102</v>
      </c>
      <c r="AL26" s="12">
        <v>3</v>
      </c>
    </row>
    <row r="27" spans="2:38" ht="12" customHeight="1">
      <c r="B27" s="19"/>
      <c r="C27" s="19"/>
      <c r="D27" s="19">
        <f t="shared" si="3"/>
        <v>-0.1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>
        <v>1</v>
      </c>
      <c r="Y27" s="19"/>
      <c r="Z27" s="19"/>
      <c r="AA27" s="19"/>
      <c r="AB27" s="19"/>
      <c r="AC27" s="19"/>
      <c r="AD27" s="19"/>
      <c r="AE27" s="19"/>
      <c r="AF27" s="19"/>
      <c r="AG27" s="23">
        <f t="shared" si="0"/>
        <v>0</v>
      </c>
      <c r="AH27" s="21" t="s">
        <v>5</v>
      </c>
      <c r="AI27" s="22">
        <v>0</v>
      </c>
      <c r="AJ27" s="4" t="str">
        <f t="shared" si="1"/>
        <v>active</v>
      </c>
      <c r="AK27" s="12" t="s">
        <v>102</v>
      </c>
      <c r="AL27" s="12">
        <v>4</v>
      </c>
    </row>
    <row r="28" spans="2:38" ht="12" customHeight="1">
      <c r="B28" s="19"/>
      <c r="C28" s="19"/>
      <c r="D28" s="19">
        <f t="shared" si="3"/>
        <v>-0.1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v>1</v>
      </c>
      <c r="Z28" s="19"/>
      <c r="AA28" s="19"/>
      <c r="AB28" s="19"/>
      <c r="AC28" s="19"/>
      <c r="AD28" s="19"/>
      <c r="AE28" s="19"/>
      <c r="AF28" s="19"/>
      <c r="AG28" s="23">
        <f t="shared" si="0"/>
        <v>0</v>
      </c>
      <c r="AH28" s="21" t="s">
        <v>5</v>
      </c>
      <c r="AI28" s="22">
        <v>0</v>
      </c>
      <c r="AJ28" s="4" t="str">
        <f t="shared" si="1"/>
        <v>active</v>
      </c>
      <c r="AK28" s="12" t="s">
        <v>103</v>
      </c>
      <c r="AL28" s="12">
        <v>1</v>
      </c>
    </row>
    <row r="29" spans="2:38" ht="12" customHeight="1">
      <c r="B29" s="19"/>
      <c r="C29" s="19"/>
      <c r="D29" s="19">
        <f t="shared" si="3"/>
        <v>-0.1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>
        <v>1</v>
      </c>
      <c r="AA29" s="19"/>
      <c r="AB29" s="19"/>
      <c r="AC29" s="19"/>
      <c r="AD29" s="19"/>
      <c r="AE29" s="19"/>
      <c r="AF29" s="19"/>
      <c r="AG29" s="23">
        <f t="shared" si="0"/>
        <v>0</v>
      </c>
      <c r="AH29" s="21" t="s">
        <v>5</v>
      </c>
      <c r="AI29" s="22">
        <v>0</v>
      </c>
      <c r="AJ29" s="4" t="str">
        <f t="shared" si="1"/>
        <v>active</v>
      </c>
      <c r="AK29" s="12" t="s">
        <v>103</v>
      </c>
      <c r="AL29" s="12">
        <v>2</v>
      </c>
    </row>
    <row r="30" spans="2:38" ht="12" customHeight="1">
      <c r="B30" s="19"/>
      <c r="C30" s="19"/>
      <c r="D30" s="19">
        <f t="shared" si="3"/>
        <v>-0.1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>
        <v>1</v>
      </c>
      <c r="AB30" s="19"/>
      <c r="AC30" s="19"/>
      <c r="AD30" s="19"/>
      <c r="AE30" s="19"/>
      <c r="AF30" s="19"/>
      <c r="AG30" s="23">
        <f t="shared" si="0"/>
        <v>0</v>
      </c>
      <c r="AH30" s="21" t="s">
        <v>5</v>
      </c>
      <c r="AI30" s="22">
        <v>0</v>
      </c>
      <c r="AJ30" s="4" t="str">
        <f t="shared" si="1"/>
        <v>active</v>
      </c>
      <c r="AK30" s="12" t="s">
        <v>103</v>
      </c>
      <c r="AL30" s="12">
        <v>3</v>
      </c>
    </row>
    <row r="31" spans="2:38" ht="12" customHeight="1">
      <c r="B31" s="19"/>
      <c r="C31" s="19"/>
      <c r="D31" s="19">
        <f t="shared" si="3"/>
        <v>-0.1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>
        <v>1</v>
      </c>
      <c r="AC31" s="19"/>
      <c r="AD31" s="19"/>
      <c r="AE31" s="19"/>
      <c r="AF31" s="19"/>
      <c r="AG31" s="23">
        <f t="shared" si="0"/>
        <v>0</v>
      </c>
      <c r="AH31" s="21" t="s">
        <v>5</v>
      </c>
      <c r="AI31" s="22">
        <v>0</v>
      </c>
      <c r="AJ31" s="4" t="str">
        <f t="shared" si="1"/>
        <v>active</v>
      </c>
      <c r="AK31" s="12" t="s">
        <v>103</v>
      </c>
      <c r="AL31" s="12">
        <v>4</v>
      </c>
    </row>
    <row r="32" spans="2:38" ht="12" customHeight="1">
      <c r="B32" s="19"/>
      <c r="C32" s="19"/>
      <c r="D32" s="19"/>
      <c r="E32" s="19"/>
      <c r="F32" s="19"/>
      <c r="G32" s="19"/>
      <c r="H32" s="19"/>
      <c r="I32" s="19">
        <v>1</v>
      </c>
      <c r="J32" s="19"/>
      <c r="K32" s="19"/>
      <c r="L32" s="19"/>
      <c r="M32" s="19">
        <v>-1</v>
      </c>
      <c r="N32" s="19"/>
      <c r="O32" s="19"/>
      <c r="P32" s="19"/>
      <c r="Q32" s="19">
        <v>-1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3">
        <f t="shared" si="0"/>
        <v>-0.5</v>
      </c>
      <c r="AH32" s="21" t="s">
        <v>5</v>
      </c>
      <c r="AI32" s="22">
        <v>0</v>
      </c>
      <c r="AJ32" s="4" t="str">
        <f t="shared" si="1"/>
        <v>-</v>
      </c>
      <c r="AK32" s="12" t="s">
        <v>107</v>
      </c>
      <c r="AL32" s="12">
        <v>1</v>
      </c>
    </row>
    <row r="33" spans="1:39" ht="12" customHeight="1">
      <c r="B33" s="19"/>
      <c r="C33" s="19"/>
      <c r="D33" s="19"/>
      <c r="E33" s="19"/>
      <c r="F33" s="19"/>
      <c r="G33" s="19"/>
      <c r="H33" s="19"/>
      <c r="I33" s="19"/>
      <c r="J33" s="19">
        <v>1</v>
      </c>
      <c r="K33" s="19"/>
      <c r="L33" s="19"/>
      <c r="M33" s="19"/>
      <c r="N33" s="19">
        <v>-1</v>
      </c>
      <c r="O33" s="19"/>
      <c r="P33" s="19"/>
      <c r="Q33" s="19"/>
      <c r="R33" s="19">
        <v>-1</v>
      </c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3">
        <f t="shared" si="0"/>
        <v>-0.29999999999999982</v>
      </c>
      <c r="AH33" s="21" t="s">
        <v>5</v>
      </c>
      <c r="AI33" s="22">
        <v>0</v>
      </c>
      <c r="AJ33" s="4" t="str">
        <f t="shared" si="1"/>
        <v>-</v>
      </c>
      <c r="AK33" s="12" t="s">
        <v>107</v>
      </c>
      <c r="AL33" s="12">
        <v>2</v>
      </c>
    </row>
    <row r="34" spans="1:39" ht="12" customHeight="1">
      <c r="B34" s="19"/>
      <c r="C34" s="19"/>
      <c r="D34" s="19"/>
      <c r="E34" s="19"/>
      <c r="F34" s="19"/>
      <c r="G34" s="19"/>
      <c r="H34" s="19"/>
      <c r="I34" s="19"/>
      <c r="J34" s="19"/>
      <c r="K34" s="19">
        <v>1</v>
      </c>
      <c r="L34" s="19"/>
      <c r="M34" s="19"/>
      <c r="N34" s="19"/>
      <c r="O34" s="19">
        <v>-1</v>
      </c>
      <c r="P34" s="19"/>
      <c r="Q34" s="19"/>
      <c r="R34" s="19"/>
      <c r="S34" s="19">
        <v>-1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3">
        <f t="shared" si="0"/>
        <v>-0.70000000000000018</v>
      </c>
      <c r="AH34" s="21" t="s">
        <v>5</v>
      </c>
      <c r="AI34" s="22">
        <v>0</v>
      </c>
      <c r="AJ34" s="4" t="str">
        <f t="shared" si="1"/>
        <v>-</v>
      </c>
      <c r="AK34" s="12" t="s">
        <v>107</v>
      </c>
      <c r="AL34" s="12">
        <v>3</v>
      </c>
    </row>
    <row r="35" spans="1:39" ht="12" customHeight="1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>
        <v>1</v>
      </c>
      <c r="M35" s="19"/>
      <c r="N35" s="19"/>
      <c r="O35" s="19"/>
      <c r="P35" s="19">
        <v>-1</v>
      </c>
      <c r="Q35" s="19"/>
      <c r="R35" s="19"/>
      <c r="S35" s="19"/>
      <c r="T35" s="19">
        <v>-1</v>
      </c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3">
        <f t="shared" si="0"/>
        <v>-0.10000000000000053</v>
      </c>
      <c r="AH35" s="21" t="s">
        <v>5</v>
      </c>
      <c r="AI35" s="22">
        <v>0</v>
      </c>
      <c r="AJ35" s="4" t="str">
        <f t="shared" si="1"/>
        <v>-</v>
      </c>
      <c r="AK35" s="12" t="s">
        <v>107</v>
      </c>
      <c r="AL35" s="12">
        <v>4</v>
      </c>
    </row>
    <row r="36" spans="1:39" ht="12" customHeight="1">
      <c r="B36" s="19"/>
      <c r="C36" s="19"/>
      <c r="D36" s="19"/>
      <c r="E36" s="19">
        <v>1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3">
        <f t="shared" si="0"/>
        <v>0</v>
      </c>
      <c r="AH36" s="21" t="s">
        <v>5</v>
      </c>
      <c r="AI36" s="22">
        <f t="shared" ref="AI36:AI43" si="4">$R$48</f>
        <v>5</v>
      </c>
      <c r="AJ36" s="4" t="str">
        <f t="shared" si="1"/>
        <v>-</v>
      </c>
      <c r="AK36" s="12" t="s">
        <v>104</v>
      </c>
      <c r="AL36" s="12">
        <v>1</v>
      </c>
    </row>
    <row r="37" spans="1:39" ht="12" customHeight="1">
      <c r="B37" s="19"/>
      <c r="C37" s="19"/>
      <c r="D37" s="19"/>
      <c r="E37" s="19"/>
      <c r="F37" s="19">
        <v>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3">
        <f t="shared" si="0"/>
        <v>0</v>
      </c>
      <c r="AH37" s="21" t="s">
        <v>5</v>
      </c>
      <c r="AI37" s="22">
        <f t="shared" si="4"/>
        <v>5</v>
      </c>
      <c r="AJ37" s="4" t="str">
        <f t="shared" si="1"/>
        <v>-</v>
      </c>
      <c r="AK37" s="12" t="s">
        <v>104</v>
      </c>
      <c r="AL37" s="12">
        <v>2</v>
      </c>
    </row>
    <row r="38" spans="1:39" ht="12" customHeight="1">
      <c r="B38" s="19"/>
      <c r="C38" s="19"/>
      <c r="D38" s="19"/>
      <c r="E38" s="19"/>
      <c r="F38" s="19"/>
      <c r="G38" s="19">
        <v>1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3">
        <f t="shared" si="0"/>
        <v>0</v>
      </c>
      <c r="AH38" s="21" t="s">
        <v>5</v>
      </c>
      <c r="AI38" s="22">
        <f t="shared" si="4"/>
        <v>5</v>
      </c>
      <c r="AJ38" s="4" t="str">
        <f t="shared" si="1"/>
        <v>-</v>
      </c>
      <c r="AK38" s="12" t="s">
        <v>104</v>
      </c>
      <c r="AL38" s="12">
        <v>3</v>
      </c>
    </row>
    <row r="39" spans="1:39" ht="12" customHeight="1">
      <c r="B39" s="19"/>
      <c r="C39" s="19"/>
      <c r="D39" s="19"/>
      <c r="E39" s="19"/>
      <c r="F39" s="19"/>
      <c r="G39" s="19"/>
      <c r="H39" s="19">
        <v>1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3">
        <f t="shared" si="0"/>
        <v>0</v>
      </c>
      <c r="AH39" s="21" t="s">
        <v>5</v>
      </c>
      <c r="AI39" s="22">
        <f t="shared" si="4"/>
        <v>5</v>
      </c>
      <c r="AJ39" s="4" t="str">
        <f t="shared" si="1"/>
        <v>-</v>
      </c>
      <c r="AK39" s="12" t="s">
        <v>104</v>
      </c>
      <c r="AL39" s="12">
        <v>4</v>
      </c>
    </row>
    <row r="40" spans="1:39" ht="12" customHeight="1">
      <c r="B40" s="19"/>
      <c r="C40" s="19"/>
      <c r="D40" s="19"/>
      <c r="E40" s="19"/>
      <c r="F40" s="19"/>
      <c r="G40" s="19"/>
      <c r="H40" s="19"/>
      <c r="I40" s="19">
        <v>1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3">
        <f t="shared" si="0"/>
        <v>4.4999999999999991</v>
      </c>
      <c r="AH40" s="21" t="s">
        <v>5</v>
      </c>
      <c r="AI40" s="22">
        <f t="shared" si="4"/>
        <v>5</v>
      </c>
      <c r="AJ40" s="4" t="str">
        <f t="shared" si="1"/>
        <v>-</v>
      </c>
      <c r="AK40" s="12" t="s">
        <v>105</v>
      </c>
      <c r="AL40" s="12">
        <v>1</v>
      </c>
    </row>
    <row r="41" spans="1:39" ht="12" customHeight="1">
      <c r="B41" s="19"/>
      <c r="C41" s="19"/>
      <c r="D41" s="19"/>
      <c r="E41" s="19"/>
      <c r="F41" s="19"/>
      <c r="G41" s="19"/>
      <c r="H41" s="19"/>
      <c r="I41" s="19"/>
      <c r="J41" s="19">
        <v>1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3">
        <f t="shared" si="0"/>
        <v>4.6999999999999993</v>
      </c>
      <c r="AH41" s="21" t="s">
        <v>5</v>
      </c>
      <c r="AI41" s="22">
        <f t="shared" si="4"/>
        <v>5</v>
      </c>
      <c r="AJ41" s="4" t="str">
        <f t="shared" si="1"/>
        <v>-</v>
      </c>
      <c r="AK41" s="12" t="s">
        <v>105</v>
      </c>
      <c r="AL41" s="12">
        <v>2</v>
      </c>
    </row>
    <row r="42" spans="1:39" ht="12" customHeight="1">
      <c r="B42" s="19"/>
      <c r="C42" s="19"/>
      <c r="D42" s="19"/>
      <c r="E42" s="19"/>
      <c r="F42" s="19"/>
      <c r="G42" s="19"/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3">
        <f t="shared" si="0"/>
        <v>4.2999999999999989</v>
      </c>
      <c r="AH42" s="21" t="s">
        <v>5</v>
      </c>
      <c r="AI42" s="22">
        <f t="shared" si="4"/>
        <v>5</v>
      </c>
      <c r="AJ42" s="4" t="str">
        <f t="shared" si="1"/>
        <v>-</v>
      </c>
      <c r="AK42" s="12" t="s">
        <v>105</v>
      </c>
      <c r="AL42" s="12">
        <v>3</v>
      </c>
    </row>
    <row r="43" spans="1:39" ht="12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>
        <v>1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3">
        <f t="shared" si="0"/>
        <v>4.8999999999999986</v>
      </c>
      <c r="AH43" s="21" t="s">
        <v>5</v>
      </c>
      <c r="AI43" s="22">
        <f t="shared" si="4"/>
        <v>5</v>
      </c>
      <c r="AJ43" s="4" t="str">
        <f t="shared" si="1"/>
        <v>-</v>
      </c>
      <c r="AK43" s="12" t="s">
        <v>105</v>
      </c>
      <c r="AL43" s="12">
        <v>4</v>
      </c>
    </row>
    <row r="44" spans="1:39" ht="12" customHeight="1">
      <c r="B44" s="19">
        <f>B48</f>
        <v>500000</v>
      </c>
      <c r="C44" s="19">
        <f>C48</f>
        <v>300000</v>
      </c>
      <c r="D44" s="19">
        <f>D48</f>
        <v>100000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3">
        <f>SUMPRODUCT($B$2:$AF$2,$B44:$AF44)/1000000</f>
        <v>4.9999999999999991</v>
      </c>
      <c r="AH44" s="21" t="s">
        <v>5</v>
      </c>
      <c r="AI44" s="22">
        <f>S48/1000000</f>
        <v>5</v>
      </c>
      <c r="AJ44" s="4" t="str">
        <f t="shared" si="1"/>
        <v>active</v>
      </c>
      <c r="AK44" s="6" t="s">
        <v>106</v>
      </c>
      <c r="AL44" s="12" t="s">
        <v>110</v>
      </c>
    </row>
    <row r="45" spans="1:39" ht="12" customHeight="1"/>
    <row r="46" spans="1:39" ht="12" customHeight="1">
      <c r="A46" s="24"/>
      <c r="B46" s="25" t="s">
        <v>72</v>
      </c>
      <c r="C46" s="25"/>
      <c r="D46" s="26"/>
      <c r="E46" s="27" t="s">
        <v>73</v>
      </c>
      <c r="F46" s="25"/>
      <c r="G46" s="25"/>
      <c r="H46" s="26"/>
      <c r="I46" s="27" t="s">
        <v>74</v>
      </c>
      <c r="J46" s="25"/>
      <c r="K46" s="25"/>
      <c r="L46" s="26"/>
      <c r="M46" s="27" t="s">
        <v>97</v>
      </c>
      <c r="N46" s="25"/>
      <c r="O46" s="26"/>
      <c r="P46" s="24" t="s">
        <v>75</v>
      </c>
      <c r="Q46" s="27" t="s">
        <v>76</v>
      </c>
      <c r="R46" s="25" t="s">
        <v>77</v>
      </c>
      <c r="S46" s="26" t="s">
        <v>78</v>
      </c>
      <c r="T46" s="27" t="s">
        <v>79</v>
      </c>
      <c r="U46" s="25"/>
      <c r="V46" s="25"/>
      <c r="W46" s="25"/>
      <c r="X46" s="23" t="s">
        <v>85</v>
      </c>
      <c r="Y46" s="28"/>
      <c r="Z46" s="28"/>
      <c r="AA46" s="29"/>
      <c r="AB46" s="23" t="s">
        <v>86</v>
      </c>
      <c r="AC46" s="28"/>
      <c r="AD46" s="28"/>
      <c r="AE46" s="29"/>
      <c r="AG46" s="4"/>
      <c r="AH46" s="12"/>
      <c r="AI46" s="4"/>
    </row>
    <row r="47" spans="1:39" ht="12" customHeight="1" thickBot="1">
      <c r="A47" s="30" t="s">
        <v>81</v>
      </c>
      <c r="B47" s="31" t="s">
        <v>17</v>
      </c>
      <c r="C47" s="31" t="s">
        <v>18</v>
      </c>
      <c r="D47" s="31" t="s">
        <v>19</v>
      </c>
      <c r="E47" s="31" t="s">
        <v>13</v>
      </c>
      <c r="F47" s="31" t="s">
        <v>14</v>
      </c>
      <c r="G47" s="31" t="s">
        <v>15</v>
      </c>
      <c r="H47" s="31" t="s">
        <v>16</v>
      </c>
      <c r="I47" s="31" t="s">
        <v>61</v>
      </c>
      <c r="J47" s="31" t="s">
        <v>62</v>
      </c>
      <c r="K47" s="31" t="s">
        <v>63</v>
      </c>
      <c r="L47" s="31" t="s">
        <v>64</v>
      </c>
      <c r="M47" s="31" t="s">
        <v>95</v>
      </c>
      <c r="N47" s="31" t="s">
        <v>96</v>
      </c>
      <c r="O47" s="31" t="s">
        <v>58</v>
      </c>
      <c r="P47" s="31" t="s">
        <v>20</v>
      </c>
      <c r="Q47" s="31" t="s">
        <v>54</v>
      </c>
      <c r="R47" s="24" t="s">
        <v>60</v>
      </c>
      <c r="S47" s="24" t="s">
        <v>65</v>
      </c>
      <c r="T47" s="24" t="s">
        <v>66</v>
      </c>
      <c r="U47" s="24" t="s">
        <v>67</v>
      </c>
      <c r="V47" s="24" t="s">
        <v>68</v>
      </c>
      <c r="W47" s="27" t="s">
        <v>69</v>
      </c>
      <c r="X47" s="24" t="s">
        <v>87</v>
      </c>
      <c r="Y47" s="24" t="s">
        <v>88</v>
      </c>
      <c r="Z47" s="24" t="s">
        <v>89</v>
      </c>
      <c r="AA47" s="24" t="s">
        <v>90</v>
      </c>
      <c r="AB47" s="24" t="s">
        <v>92</v>
      </c>
      <c r="AC47" s="24" t="s">
        <v>93</v>
      </c>
      <c r="AD47" s="24" t="s">
        <v>94</v>
      </c>
      <c r="AE47" s="24" t="s">
        <v>91</v>
      </c>
      <c r="AH47" s="12"/>
      <c r="AJ47" s="6" t="s">
        <v>82</v>
      </c>
      <c r="AL47" s="4"/>
      <c r="AM47" s="4"/>
    </row>
    <row r="48" spans="1:39" ht="12" customHeight="1" thickTop="1" thickBot="1">
      <c r="A48" s="23" t="s">
        <v>6</v>
      </c>
      <c r="B48" s="32">
        <v>500000</v>
      </c>
      <c r="C48" s="33">
        <v>300000</v>
      </c>
      <c r="D48" s="33">
        <v>100000</v>
      </c>
      <c r="E48" s="33">
        <v>20</v>
      </c>
      <c r="F48" s="33">
        <v>25</v>
      </c>
      <c r="G48" s="33">
        <v>20</v>
      </c>
      <c r="H48" s="33">
        <v>7</v>
      </c>
      <c r="I48" s="34">
        <f>E48*$I53</f>
        <v>20</v>
      </c>
      <c r="J48" s="34">
        <f t="shared" ref="J48:L48" si="5">F48*$I53</f>
        <v>25</v>
      </c>
      <c r="K48" s="34">
        <f t="shared" si="5"/>
        <v>20</v>
      </c>
      <c r="L48" s="34">
        <f t="shared" si="5"/>
        <v>7</v>
      </c>
      <c r="M48" s="33">
        <v>0.995</v>
      </c>
      <c r="N48" s="33">
        <v>0.1</v>
      </c>
      <c r="O48" s="33">
        <v>0.95</v>
      </c>
      <c r="P48" s="33">
        <v>6</v>
      </c>
      <c r="Q48" s="33">
        <v>10</v>
      </c>
      <c r="R48" s="33">
        <v>5</v>
      </c>
      <c r="S48" s="33">
        <v>5000000</v>
      </c>
      <c r="T48" s="33">
        <v>0.5</v>
      </c>
      <c r="U48" s="33">
        <v>0.3</v>
      </c>
      <c r="V48" s="33">
        <v>0.7</v>
      </c>
      <c r="W48" s="35">
        <v>0.1</v>
      </c>
      <c r="X48" s="33">
        <v>0.25</v>
      </c>
      <c r="Y48" s="33">
        <v>0.5</v>
      </c>
      <c r="Z48" s="33">
        <v>0.25</v>
      </c>
      <c r="AA48" s="33">
        <v>0</v>
      </c>
      <c r="AB48" s="33">
        <v>0.3</v>
      </c>
      <c r="AC48" s="33">
        <v>0.3</v>
      </c>
      <c r="AD48" s="33">
        <v>0.3</v>
      </c>
      <c r="AE48" s="36">
        <v>0.3</v>
      </c>
      <c r="AH48" s="12"/>
      <c r="AJ48" s="12"/>
      <c r="AL48" s="4"/>
      <c r="AM48" s="4"/>
    </row>
    <row r="49" spans="1:39" ht="12" customHeight="1" thickTop="1">
      <c r="A49" s="30" t="s">
        <v>98</v>
      </c>
      <c r="B49" s="37">
        <v>500000</v>
      </c>
      <c r="C49" s="37">
        <v>300000</v>
      </c>
      <c r="D49" s="37">
        <v>100000</v>
      </c>
      <c r="E49" s="37">
        <v>20</v>
      </c>
      <c r="F49" s="37">
        <v>25</v>
      </c>
      <c r="G49" s="37">
        <v>20</v>
      </c>
      <c r="H49" s="37">
        <v>7</v>
      </c>
      <c r="I49" s="37">
        <v>20</v>
      </c>
      <c r="J49" s="37">
        <v>25</v>
      </c>
      <c r="K49" s="37">
        <v>20</v>
      </c>
      <c r="L49" s="37">
        <v>7</v>
      </c>
      <c r="M49" s="37">
        <v>0.995</v>
      </c>
      <c r="N49" s="37">
        <v>0.1</v>
      </c>
      <c r="O49" s="37">
        <v>0.95</v>
      </c>
      <c r="P49" s="37">
        <v>6</v>
      </c>
      <c r="Q49" s="37">
        <v>10</v>
      </c>
      <c r="R49" s="37">
        <v>5</v>
      </c>
      <c r="S49" s="37">
        <v>5000000</v>
      </c>
      <c r="T49" s="37">
        <v>0.5</v>
      </c>
      <c r="U49" s="37">
        <v>0.3</v>
      </c>
      <c r="V49" s="37">
        <v>0.7</v>
      </c>
      <c r="W49" s="20">
        <v>0.1</v>
      </c>
      <c r="X49" s="37">
        <v>0.25</v>
      </c>
      <c r="Y49" s="37">
        <v>0.5</v>
      </c>
      <c r="Z49" s="37">
        <v>0.25</v>
      </c>
      <c r="AA49" s="37">
        <v>0</v>
      </c>
      <c r="AB49" s="37">
        <v>0.3</v>
      </c>
      <c r="AC49" s="37">
        <v>0.3</v>
      </c>
      <c r="AD49" s="37">
        <v>0.3</v>
      </c>
      <c r="AE49" s="37">
        <v>0.3</v>
      </c>
      <c r="AH49" s="12"/>
      <c r="AJ49" s="12"/>
      <c r="AL49" s="4"/>
      <c r="AM49" s="4"/>
    </row>
    <row r="50" spans="1:39" s="41" customFormat="1" ht="12" customHeight="1">
      <c r="A50" s="38" t="s">
        <v>80</v>
      </c>
      <c r="B50" s="38" t="s">
        <v>22</v>
      </c>
      <c r="C50" s="38" t="s">
        <v>22</v>
      </c>
      <c r="D50" s="38" t="s">
        <v>21</v>
      </c>
      <c r="E50" s="38" t="s">
        <v>21</v>
      </c>
      <c r="F50" s="38" t="s">
        <v>21</v>
      </c>
      <c r="G50" s="38" t="s">
        <v>21</v>
      </c>
      <c r="H50" s="38" t="s">
        <v>21</v>
      </c>
      <c r="I50" s="38" t="s">
        <v>21</v>
      </c>
      <c r="J50" s="38" t="s">
        <v>21</v>
      </c>
      <c r="K50" s="38" t="s">
        <v>21</v>
      </c>
      <c r="L50" s="38" t="s">
        <v>21</v>
      </c>
      <c r="M50" s="38"/>
      <c r="N50" s="38"/>
      <c r="O50" s="39"/>
      <c r="P50" s="38" t="s">
        <v>56</v>
      </c>
      <c r="Q50" s="38" t="s">
        <v>55</v>
      </c>
      <c r="R50" s="38" t="s">
        <v>59</v>
      </c>
      <c r="S50" s="38" t="s">
        <v>71</v>
      </c>
      <c r="T50" s="38" t="s">
        <v>70</v>
      </c>
      <c r="U50" s="38" t="s">
        <v>70</v>
      </c>
      <c r="V50" s="38" t="s">
        <v>70</v>
      </c>
      <c r="W50" s="40" t="s">
        <v>70</v>
      </c>
      <c r="X50" s="38"/>
      <c r="Y50" s="38"/>
      <c r="Z50" s="38"/>
      <c r="AA50" s="38"/>
      <c r="AB50" s="38"/>
      <c r="AC50" s="38"/>
      <c r="AD50" s="38"/>
      <c r="AE50" s="38"/>
      <c r="AL50" s="42"/>
      <c r="AM50" s="42"/>
    </row>
    <row r="51" spans="1:39" ht="12" customHeight="1"/>
    <row r="52" spans="1:39" ht="12" customHeight="1" thickBot="1">
      <c r="A52" s="12" t="s">
        <v>11</v>
      </c>
      <c r="B52" s="12" t="s">
        <v>10</v>
      </c>
      <c r="I52" s="43" t="s">
        <v>57</v>
      </c>
      <c r="J52" s="12" t="s">
        <v>83</v>
      </c>
    </row>
    <row r="53" spans="1:39" ht="12" customHeight="1" thickTop="1" thickBot="1">
      <c r="B53" s="12" t="s">
        <v>9</v>
      </c>
      <c r="I53" s="44">
        <v>1</v>
      </c>
      <c r="J53" s="12" t="s">
        <v>84</v>
      </c>
    </row>
    <row r="54" spans="1:39" ht="14" thickTop="1"/>
    <row r="55" spans="1:39">
      <c r="A55" s="1" t="s">
        <v>122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39">
      <c r="A56" s="2">
        <v>45089</v>
      </c>
      <c r="B56" s="3" t="s">
        <v>127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39">
      <c r="A57" s="3" t="s">
        <v>123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39">
      <c r="A58" s="3" t="s">
        <v>125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39">
      <c r="A59" s="3" t="s">
        <v>126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39">
      <c r="A60" s="3" t="s">
        <v>124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</sheetData>
  <sheetProtection formatCells="0" formatColumns="0" formatRows="0" insertColumns="0" insertRows="0" insertHyperlinks="0" deleteColumns="0" deleteRows="0" selectLockedCells="1" sort="0" autoFilter="0" pivotTables="0"/>
  <phoneticPr fontId="1"/>
  <pageMargins left="0.78740157480314965" right="0.78740157480314965" top="0.78740157480314965" bottom="0.78740157480314965" header="0.39370078740157483" footer="0.39370078740157483"/>
  <pageSetup paperSize="9" scale="52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上智大学 / Sophia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Optimal Energy System</dc:title>
  <dc:subject/>
  <dc:creator>宮武 昌史 / MIYATAKE, Masafumi</dc:creator>
  <cp:keywords/>
  <dc:description/>
  <cp:lastModifiedBy>M. Miyatake / 宮武</cp:lastModifiedBy>
  <cp:lastPrinted>2023-06-08T05:43:21Z</cp:lastPrinted>
  <dcterms:created xsi:type="dcterms:W3CDTF">2000-11-28T08:01:13Z</dcterms:created>
  <dcterms:modified xsi:type="dcterms:W3CDTF">2023-06-12T03:12:41Z</dcterms:modified>
  <cp:category/>
</cp:coreProperties>
</file>